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4"/>
  </bookViews>
  <sheets>
    <sheet name="Общие данные" sheetId="1" r:id="rId1"/>
    <sheet name="S700" sheetId="2" r:id="rId2"/>
    <sheet name="S600" sheetId="3" r:id="rId3"/>
    <sheet name="S500" sheetId="4" r:id="rId4"/>
    <sheet name="S350" sheetId="5" r:id="rId5"/>
  </sheets>
  <definedNames/>
  <calcPr fullCalcOnLoad="1" refMode="R1C1"/>
</workbook>
</file>

<file path=xl/sharedStrings.xml><?xml version="1.0" encoding="utf-8"?>
<sst xmlns="http://schemas.openxmlformats.org/spreadsheetml/2006/main" count="337" uniqueCount="86">
  <si>
    <r>
      <t>r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=60</t>
    </r>
  </si>
  <si>
    <r>
      <t>r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=50</t>
    </r>
  </si>
  <si>
    <t>h</t>
  </si>
  <si>
    <t>H</t>
  </si>
  <si>
    <t>L</t>
  </si>
  <si>
    <t>D</t>
  </si>
  <si>
    <t>mm</t>
  </si>
  <si>
    <t>kg</t>
  </si>
  <si>
    <t>l</t>
  </si>
  <si>
    <t>m2</t>
  </si>
  <si>
    <t>W</t>
  </si>
  <si>
    <t>SOLAR 700</t>
  </si>
  <si>
    <t>SOLAR 600</t>
  </si>
  <si>
    <t>SOLAR 500</t>
  </si>
  <si>
    <t>SOLAR 350</t>
  </si>
  <si>
    <t>1,6 Mpa</t>
  </si>
  <si>
    <t>110 °C</t>
  </si>
  <si>
    <t>koeficient přepočtu pro jiný teplotní rozdíl</t>
  </si>
  <si>
    <t>f1</t>
  </si>
  <si>
    <t>koeficent přepočtu pro zábrany proudění</t>
  </si>
  <si>
    <t>f2</t>
  </si>
  <si>
    <r>
      <t>r</t>
    </r>
    <r>
      <rPr>
        <b/>
        <sz val="8"/>
        <rFont val="Verdana"/>
        <family val="2"/>
      </rPr>
      <t xml:space="preserve">T </t>
    </r>
    <r>
      <rPr>
        <sz val="8"/>
        <rFont val="Verdana"/>
        <family val="2"/>
      </rPr>
      <t>= 50</t>
    </r>
  </si>
  <si>
    <r>
      <t>m</t>
    </r>
    <r>
      <rPr>
        <vertAlign val="superscript"/>
        <sz val="8"/>
        <rFont val="Verdana"/>
        <family val="2"/>
      </rPr>
      <t>2</t>
    </r>
  </si>
  <si>
    <t>EN 442</t>
  </si>
  <si>
    <r>
      <t>T</t>
    </r>
    <r>
      <rPr>
        <sz val="6"/>
        <rFont val="Verdana"/>
        <family val="2"/>
      </rPr>
      <t>1</t>
    </r>
  </si>
  <si>
    <r>
      <t>T</t>
    </r>
    <r>
      <rPr>
        <sz val="6"/>
        <rFont val="Verdana"/>
        <family val="2"/>
      </rPr>
      <t>2</t>
    </r>
  </si>
  <si>
    <r>
      <t>T</t>
    </r>
    <r>
      <rPr>
        <sz val="6"/>
        <rFont val="Verdana"/>
        <family val="2"/>
      </rPr>
      <t>v</t>
    </r>
  </si>
  <si>
    <r>
      <t>r</t>
    </r>
    <r>
      <rPr>
        <b/>
        <sz val="8"/>
        <rFont val="Verdana"/>
        <family val="2"/>
      </rPr>
      <t>T</t>
    </r>
  </si>
  <si>
    <t xml:space="preserve"> mm</t>
  </si>
  <si>
    <t xml:space="preserve"> W</t>
  </si>
  <si>
    <t>POUŽITÍ</t>
  </si>
  <si>
    <t>LIPOVICA trade s.r.o. - tel/fax 541 214 114 - GSM 604 709 236 - info@lipovica.cz</t>
  </si>
  <si>
    <t>SOLAR  350</t>
  </si>
  <si>
    <t>Solaru</t>
  </si>
  <si>
    <t>SOLAR  500</t>
  </si>
  <si>
    <t>SOLAR  600</t>
  </si>
  <si>
    <r>
      <t>SOLAR 600</t>
    </r>
    <r>
      <rPr>
        <sz val="8"/>
        <rFont val="Verdana"/>
        <family val="2"/>
      </rPr>
      <t xml:space="preserve"> se řadí k nejvýkonějším radiátorům. Je to vysoce elegantní a vzhledově štíhlý radiátor. Vhodný do všech interiérů, kde je potřeba velký výkon. Má velikou výhřevnou plochu vzhledem ke své délce. Je vyráběn jako vysokotlaký odlitek ze speciální slitiny hliníku - ze siluminia. Má velmi tenké a přitom odolné stěny a žebra. Velikost otvoru pro redukce je 1". Rozteč 600 mm, výška 679 mm a hloubka 80 mm.</t>
    </r>
  </si>
  <si>
    <t>SOLAR  700</t>
  </si>
  <si>
    <r>
      <t>SOLAR 700</t>
    </r>
    <r>
      <rPr>
        <sz val="8"/>
        <rFont val="Verdana"/>
        <family val="2"/>
      </rPr>
      <t xml:space="preserve"> je nejvýkonnější radiátor. Je to vysoký a vzhledově velice štíhlý radiátor. Má největší výhřevnou plochu vzhledem ke své délce. Je vhodný v interiérech, kde je potřeba co největší topný výkon. Je vyráběn jako vysokotlaký odlitek ze speciální slitiny hliníku - ze siluminia. Má velmi tenké a přitom odolné stěny a žebra. Velikost otvoru pro redukce je 1". Rozteč 700 mm, výška 779 mm a hloubka 80 mm.</t>
    </r>
  </si>
  <si>
    <r>
      <t>r</t>
    </r>
    <r>
      <rPr>
        <b/>
        <sz val="8"/>
        <color indexed="18"/>
        <rFont val="Verdana"/>
        <family val="2"/>
      </rPr>
      <t>T</t>
    </r>
    <r>
      <rPr>
        <sz val="8"/>
        <color indexed="18"/>
        <rFont val="Verdana"/>
        <family val="2"/>
      </rPr>
      <t>=60</t>
    </r>
  </si>
  <si>
    <r>
      <t>r</t>
    </r>
    <r>
      <rPr>
        <b/>
        <sz val="8"/>
        <color indexed="18"/>
        <rFont val="Verdana"/>
        <family val="2"/>
      </rPr>
      <t>T</t>
    </r>
    <r>
      <rPr>
        <sz val="8"/>
        <color indexed="18"/>
        <rFont val="Verdana"/>
        <family val="2"/>
      </rPr>
      <t>=50</t>
    </r>
  </si>
  <si>
    <t>Подключение боковое или снизу естественной циркуляцией и принудительной циркуляцией.</t>
  </si>
  <si>
    <t>Общая информация</t>
  </si>
  <si>
    <t>Общая информация про 1 секцию</t>
  </si>
  <si>
    <t>Тип радиатора</t>
  </si>
  <si>
    <t>Межосевое расстояние</t>
  </si>
  <si>
    <t>Высота</t>
  </si>
  <si>
    <t>Длинна</t>
  </si>
  <si>
    <t>Толщина</t>
  </si>
  <si>
    <t>Масса</t>
  </si>
  <si>
    <t>секции</t>
  </si>
  <si>
    <t>Объем</t>
  </si>
  <si>
    <t>Объем воды в секции</t>
  </si>
  <si>
    <t>Тепло отдача</t>
  </si>
  <si>
    <t>Тепловой коэффициент</t>
  </si>
  <si>
    <t>теплоотдача нормативная при параметрах 75/65/20°C в соответствии с нормативом EN 442</t>
  </si>
  <si>
    <t xml:space="preserve">теплоотдача скорректированная с учетом параметров  90/70/20°C </t>
  </si>
  <si>
    <t>Присоеденительная резьба</t>
  </si>
  <si>
    <t>4 x G1" внутренняя, левая и правая</t>
  </si>
  <si>
    <t>Максимально допустимое рабочее давление</t>
  </si>
  <si>
    <t>коэффициент сопротивления</t>
  </si>
  <si>
    <t>Максимальная допустимая температура</t>
  </si>
  <si>
    <t>Масса секции</t>
  </si>
  <si>
    <t>Основные параметры радиатора</t>
  </si>
  <si>
    <t>температура воды на входе</t>
  </si>
  <si>
    <t>тепмература воды на выходе</t>
  </si>
  <si>
    <t>температура в помещении</t>
  </si>
  <si>
    <t>разность температур</t>
  </si>
  <si>
    <t xml:space="preserve">расчетые </t>
  </si>
  <si>
    <t>температуры</t>
  </si>
  <si>
    <t>секций</t>
  </si>
  <si>
    <t>Кол-во</t>
  </si>
  <si>
    <t>Площадь</t>
  </si>
  <si>
    <t>Мощность</t>
  </si>
  <si>
    <r>
      <t>для различных</t>
    </r>
    <r>
      <rPr>
        <b/>
        <sz val="8"/>
        <rFont val="Verdana"/>
        <family val="2"/>
      </rPr>
      <t xml:space="preserve"> </t>
    </r>
    <r>
      <rPr>
        <sz val="8"/>
        <rFont val="Wingdings 3"/>
        <family val="1"/>
      </rPr>
      <t>r</t>
    </r>
    <r>
      <rPr>
        <b/>
        <sz val="8"/>
        <rFont val="Verdana"/>
        <family val="2"/>
      </rPr>
      <t xml:space="preserve">T </t>
    </r>
  </si>
  <si>
    <r>
      <t xml:space="preserve">коэфициент пересчета </t>
    </r>
    <r>
      <rPr>
        <b/>
        <sz val="8"/>
        <rFont val="Verdana"/>
        <family val="2"/>
      </rPr>
      <t xml:space="preserve"> f</t>
    </r>
    <r>
      <rPr>
        <sz val="8"/>
        <rFont val="Verdana"/>
        <family val="2"/>
      </rPr>
      <t>1</t>
    </r>
  </si>
  <si>
    <t>Потеря давления</t>
  </si>
  <si>
    <t>0,0682 Pa/секцию</t>
  </si>
  <si>
    <t>4 x G 1" внутренная (левая и правая)</t>
  </si>
  <si>
    <t>сбоку</t>
  </si>
  <si>
    <t>спереди</t>
  </si>
  <si>
    <t>Площадь поверхности</t>
  </si>
  <si>
    <t>0,0734 Pa/секцию</t>
  </si>
  <si>
    <t>0,0655 Pa/секцию</t>
  </si>
  <si>
    <t>0,0524 Pa/секцию</t>
  </si>
  <si>
    <t>Алюминиевые секционные радиаторы, поставляются собраными в готовые по 6, 8, 10, 14 секций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</si>
</sst>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&lt;=9999999]###\ ##\ ##;##\ ##\ ##\ ##"/>
    <numFmt numFmtId="173" formatCode="0.0000"/>
    <numFmt numFmtId="174" formatCode="#,##0.0"/>
    <numFmt numFmtId="175" formatCode="#,##0.00000000"/>
    <numFmt numFmtId="176" formatCode="#,##0.00000"/>
    <numFmt numFmtId="177" formatCode="#,##0.000"/>
  </numFmts>
  <fonts count="59">
    <font>
      <sz val="10"/>
      <name val="Arial CE"/>
      <family val="2"/>
    </font>
    <font>
      <sz val="10"/>
      <name val="Arial"/>
      <family val="0"/>
    </font>
    <font>
      <sz val="8"/>
      <name val="Verdana"/>
      <family val="2"/>
    </font>
    <font>
      <b/>
      <sz val="8"/>
      <color indexed="12"/>
      <name val="Verdana"/>
      <family val="2"/>
    </font>
    <font>
      <sz val="8"/>
      <color indexed="12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sz val="6"/>
      <name val="Wingdings 3"/>
      <family val="1"/>
    </font>
    <font>
      <sz val="10"/>
      <name val="Symbol"/>
      <family val="1"/>
    </font>
    <font>
      <u val="single"/>
      <sz val="10"/>
      <color indexed="12"/>
      <name val="Arial CE"/>
      <family val="2"/>
    </font>
    <font>
      <b/>
      <sz val="8"/>
      <color indexed="9"/>
      <name val="Verdana"/>
      <family val="2"/>
    </font>
    <font>
      <b/>
      <sz val="20"/>
      <color indexed="12"/>
      <name val="Verdana"/>
      <family val="2"/>
    </font>
    <font>
      <vertAlign val="superscript"/>
      <sz val="8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sz val="6"/>
      <name val="Verdana"/>
      <family val="2"/>
    </font>
    <font>
      <sz val="8"/>
      <name val="Wingdings 3"/>
      <family val="1"/>
    </font>
    <font>
      <sz val="20"/>
      <color indexed="12"/>
      <name val="Verdana"/>
      <family val="2"/>
    </font>
    <font>
      <sz val="8"/>
      <name val="Arial CE"/>
      <family val="2"/>
    </font>
    <font>
      <sz val="14"/>
      <color indexed="12"/>
      <name val="Verdana"/>
      <family val="2"/>
    </font>
    <font>
      <b/>
      <sz val="8"/>
      <color indexed="18"/>
      <name val="Verdana"/>
      <family val="2"/>
    </font>
    <font>
      <u val="single"/>
      <sz val="10"/>
      <color indexed="18"/>
      <name val="Arial CE"/>
      <family val="2"/>
    </font>
    <font>
      <u val="single"/>
      <sz val="10"/>
      <color indexed="36"/>
      <name val="Arial CE"/>
      <family val="2"/>
    </font>
    <font>
      <sz val="6"/>
      <color indexed="18"/>
      <name val="Wingdings 3"/>
      <family val="1"/>
    </font>
    <font>
      <sz val="8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4" fontId="2" fillId="0" borderId="0" xfId="0" applyNumberFormat="1" applyFont="1" applyFill="1" applyAlignment="1" applyProtection="1">
      <alignment horizontal="center" vertical="center"/>
      <protection locked="0"/>
    </xf>
    <xf numFmtId="4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left" vertical="center"/>
      <protection locked="0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 vertical="center"/>
    </xf>
    <xf numFmtId="173" fontId="2" fillId="0" borderId="14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left"/>
    </xf>
    <xf numFmtId="1" fontId="2" fillId="0" borderId="16" xfId="0" applyNumberFormat="1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left"/>
    </xf>
    <xf numFmtId="174" fontId="2" fillId="0" borderId="17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left"/>
    </xf>
    <xf numFmtId="4" fontId="1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top"/>
    </xf>
    <xf numFmtId="3" fontId="4" fillId="0" borderId="0" xfId="0" applyNumberFormat="1" applyFont="1" applyFill="1" applyAlignment="1">
      <alignment horizontal="left" vertical="center"/>
    </xf>
    <xf numFmtId="4" fontId="14" fillId="0" borderId="0" xfId="0" applyNumberFormat="1" applyFont="1" applyFill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14" fillId="33" borderId="26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14" fillId="33" borderId="29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14" fillId="33" borderId="29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left" vertical="center"/>
    </xf>
    <xf numFmtId="4" fontId="2" fillId="0" borderId="31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1" fontId="4" fillId="0" borderId="40" xfId="0" applyNumberFormat="1" applyFont="1" applyFill="1" applyBorder="1" applyAlignment="1">
      <alignment horizontal="center" vertical="center" wrapText="1"/>
    </xf>
    <xf numFmtId="1" fontId="13" fillId="0" borderId="4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 applyProtection="1">
      <alignment horizontal="center" textRotation="90"/>
      <protection locked="0"/>
    </xf>
    <xf numFmtId="4" fontId="17" fillId="0" borderId="0" xfId="0" applyNumberFormat="1" applyFont="1" applyFill="1" applyAlignment="1">
      <alignment horizontal="left" textRotation="90"/>
    </xf>
    <xf numFmtId="4" fontId="2" fillId="0" borderId="0" xfId="0" applyNumberFormat="1" applyFont="1" applyFill="1" applyAlignment="1" applyProtection="1">
      <alignment horizontal="left" vertical="center" textRotation="90"/>
      <protection locked="0"/>
    </xf>
    <xf numFmtId="4" fontId="17" fillId="0" borderId="0" xfId="0" applyNumberFormat="1" applyFont="1" applyFill="1" applyAlignment="1" applyProtection="1">
      <alignment horizontal="right" vertical="center" textRotation="90"/>
      <protection locked="0"/>
    </xf>
    <xf numFmtId="3" fontId="5" fillId="0" borderId="18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13" fillId="0" borderId="42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3" fontId="13" fillId="0" borderId="3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3" fontId="5" fillId="0" borderId="44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left"/>
    </xf>
    <xf numFmtId="1" fontId="2" fillId="0" borderId="46" xfId="0" applyNumberFormat="1" applyFont="1" applyFill="1" applyBorder="1" applyAlignment="1">
      <alignment horizontal="left"/>
    </xf>
    <xf numFmtId="4" fontId="2" fillId="0" borderId="46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right"/>
    </xf>
    <xf numFmtId="4" fontId="2" fillId="0" borderId="46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174" fontId="2" fillId="0" borderId="16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174" fontId="2" fillId="0" borderId="16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42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20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1" fillId="0" borderId="0" xfId="42" applyNumberFormat="1" applyFont="1" applyFill="1" applyBorder="1" applyAlignment="1" applyProtection="1">
      <alignment horizontal="left" vertical="center"/>
      <protection/>
    </xf>
    <xf numFmtId="3" fontId="23" fillId="0" borderId="0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/>
    </xf>
    <xf numFmtId="1" fontId="24" fillId="0" borderId="1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1" fontId="2" fillId="0" borderId="36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3" fontId="24" fillId="0" borderId="36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40" xfId="0" applyNumberFormat="1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13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left" textRotation="90"/>
    </xf>
    <xf numFmtId="3" fontId="2" fillId="0" borderId="33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3" fontId="2" fillId="0" borderId="52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0</xdr:rowOff>
    </xdr:from>
    <xdr:to>
      <xdr:col>10</xdr:col>
      <xdr:colOff>647700</xdr:colOff>
      <xdr:row>2</xdr:row>
      <xdr:rowOff>238125</xdr:rowOff>
    </xdr:to>
    <xdr:pic>
      <xdr:nvPicPr>
        <xdr:cNvPr id="1" name="logo s obrysem R výř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32480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838200</xdr:colOff>
      <xdr:row>5</xdr:row>
      <xdr:rowOff>38100</xdr:rowOff>
    </xdr:from>
    <xdr:to>
      <xdr:col>10</xdr:col>
      <xdr:colOff>419100</xdr:colOff>
      <xdr:row>16</xdr:row>
      <xdr:rowOff>57150</xdr:rowOff>
    </xdr:to>
    <xdr:pic>
      <xdr:nvPicPr>
        <xdr:cNvPr id="2" name="solar řez r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190625"/>
          <a:ext cx="1514475" cy="1905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5</xdr:row>
      <xdr:rowOff>76200</xdr:rowOff>
    </xdr:from>
    <xdr:to>
      <xdr:col>2</xdr:col>
      <xdr:colOff>238125</xdr:colOff>
      <xdr:row>15</xdr:row>
      <xdr:rowOff>123825</xdr:rowOff>
    </xdr:to>
    <xdr:pic>
      <xdr:nvPicPr>
        <xdr:cNvPr id="3" name="solar hlava barva výřez světlejší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228725"/>
          <a:ext cx="2124075" cy="1762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21</xdr:row>
      <xdr:rowOff>0</xdr:rowOff>
    </xdr:from>
    <xdr:to>
      <xdr:col>33</xdr:col>
      <xdr:colOff>38100</xdr:colOff>
      <xdr:row>35</xdr:row>
      <xdr:rowOff>123825</xdr:rowOff>
    </xdr:to>
    <xdr:pic>
      <xdr:nvPicPr>
        <xdr:cNvPr id="1" name="solar řez r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524250"/>
          <a:ext cx="1800225" cy="2790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33</xdr:col>
      <xdr:colOff>19050</xdr:colOff>
      <xdr:row>17</xdr:row>
      <xdr:rowOff>152400</xdr:rowOff>
    </xdr:to>
    <xdr:pic>
      <xdr:nvPicPr>
        <xdr:cNvPr id="2" name="solar hlava barva výřez světlejší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971550"/>
          <a:ext cx="1752600" cy="1943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33</xdr:col>
      <xdr:colOff>19050</xdr:colOff>
      <xdr:row>6</xdr:row>
      <xdr:rowOff>114300</xdr:rowOff>
    </xdr:to>
    <xdr:pic>
      <xdr:nvPicPr>
        <xdr:cNvPr id="3" name="logo s obrysem R výře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0"/>
          <a:ext cx="30099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228600</xdr:colOff>
      <xdr:row>21</xdr:row>
      <xdr:rowOff>0</xdr:rowOff>
    </xdr:from>
    <xdr:to>
      <xdr:col>33</xdr:col>
      <xdr:colOff>38100</xdr:colOff>
      <xdr:row>35</xdr:row>
      <xdr:rowOff>123825</xdr:rowOff>
    </xdr:to>
    <xdr:pic>
      <xdr:nvPicPr>
        <xdr:cNvPr id="4" name="solar řez r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524250"/>
          <a:ext cx="1800225" cy="2790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33</xdr:col>
      <xdr:colOff>19050</xdr:colOff>
      <xdr:row>17</xdr:row>
      <xdr:rowOff>152400</xdr:rowOff>
    </xdr:to>
    <xdr:pic>
      <xdr:nvPicPr>
        <xdr:cNvPr id="5" name="solar hlava barva výřez světlejší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971550"/>
          <a:ext cx="1752600" cy="1943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0</xdr:rowOff>
    </xdr:from>
    <xdr:to>
      <xdr:col>34</xdr:col>
      <xdr:colOff>57150</xdr:colOff>
      <xdr:row>6</xdr:row>
      <xdr:rowOff>114300</xdr:rowOff>
    </xdr:to>
    <xdr:pic>
      <xdr:nvPicPr>
        <xdr:cNvPr id="1" name="logo s obrysem R výř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0"/>
          <a:ext cx="30003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228600</xdr:colOff>
      <xdr:row>20</xdr:row>
      <xdr:rowOff>190500</xdr:rowOff>
    </xdr:from>
    <xdr:to>
      <xdr:col>33</xdr:col>
      <xdr:colOff>38100</xdr:colOff>
      <xdr:row>35</xdr:row>
      <xdr:rowOff>123825</xdr:rowOff>
    </xdr:to>
    <xdr:pic>
      <xdr:nvPicPr>
        <xdr:cNvPr id="2" name="solar řez r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514725"/>
          <a:ext cx="1800225" cy="2790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33</xdr:col>
      <xdr:colOff>19050</xdr:colOff>
      <xdr:row>17</xdr:row>
      <xdr:rowOff>152400</xdr:rowOff>
    </xdr:to>
    <xdr:pic>
      <xdr:nvPicPr>
        <xdr:cNvPr id="3" name="solar hlava barva výřez světlejší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962025"/>
          <a:ext cx="1752600" cy="1943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33</xdr:col>
      <xdr:colOff>19050</xdr:colOff>
      <xdr:row>6</xdr:row>
      <xdr:rowOff>114300</xdr:rowOff>
    </xdr:to>
    <xdr:pic>
      <xdr:nvPicPr>
        <xdr:cNvPr id="1" name="logo s obrysem R výř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0"/>
          <a:ext cx="2962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228600</xdr:colOff>
      <xdr:row>20</xdr:row>
      <xdr:rowOff>190500</xdr:rowOff>
    </xdr:from>
    <xdr:to>
      <xdr:col>33</xdr:col>
      <xdr:colOff>38100</xdr:colOff>
      <xdr:row>35</xdr:row>
      <xdr:rowOff>123825</xdr:rowOff>
    </xdr:to>
    <xdr:pic>
      <xdr:nvPicPr>
        <xdr:cNvPr id="2" name="solar řez r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514725"/>
          <a:ext cx="1800225" cy="2790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33</xdr:col>
      <xdr:colOff>19050</xdr:colOff>
      <xdr:row>17</xdr:row>
      <xdr:rowOff>152400</xdr:rowOff>
    </xdr:to>
    <xdr:pic>
      <xdr:nvPicPr>
        <xdr:cNvPr id="3" name="solar hlava barva výřez světlejší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962025"/>
          <a:ext cx="1752600" cy="1943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33</xdr:col>
      <xdr:colOff>28575</xdr:colOff>
      <xdr:row>6</xdr:row>
      <xdr:rowOff>114300</xdr:rowOff>
    </xdr:to>
    <xdr:pic>
      <xdr:nvPicPr>
        <xdr:cNvPr id="1" name="logo s obrysem R výř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29337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228600</xdr:colOff>
      <xdr:row>20</xdr:row>
      <xdr:rowOff>190500</xdr:rowOff>
    </xdr:from>
    <xdr:to>
      <xdr:col>33</xdr:col>
      <xdr:colOff>38100</xdr:colOff>
      <xdr:row>35</xdr:row>
      <xdr:rowOff>123825</xdr:rowOff>
    </xdr:to>
    <xdr:pic>
      <xdr:nvPicPr>
        <xdr:cNvPr id="2" name="solar řez r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3514725"/>
          <a:ext cx="1800225" cy="2790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33</xdr:col>
      <xdr:colOff>19050</xdr:colOff>
      <xdr:row>17</xdr:row>
      <xdr:rowOff>152400</xdr:rowOff>
    </xdr:to>
    <xdr:pic>
      <xdr:nvPicPr>
        <xdr:cNvPr id="3" name="solar hlava barva výřez světlejší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962025"/>
          <a:ext cx="1752600" cy="1943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0"/>
  <sheetViews>
    <sheetView showGridLines="0" zoomScalePageLayoutView="0" workbookViewId="0" topLeftCell="A1">
      <selection activeCell="B40" sqref="B40"/>
    </sheetView>
  </sheetViews>
  <sheetFormatPr defaultColWidth="9.00390625" defaultRowHeight="12.75"/>
  <cols>
    <col min="1" max="1" width="14.25390625" style="1" customWidth="1"/>
    <col min="2" max="2" width="10.75390625" style="2" customWidth="1"/>
    <col min="3" max="3" width="7.00390625" style="2" bestFit="1" customWidth="1"/>
    <col min="4" max="4" width="7.125" style="2" bestFit="1" customWidth="1"/>
    <col min="5" max="5" width="8.375" style="2" bestFit="1" customWidth="1"/>
    <col min="6" max="6" width="8.00390625" style="2" customWidth="1"/>
    <col min="7" max="7" width="7.875" style="2" customWidth="1"/>
    <col min="8" max="8" width="11.625" style="2" customWidth="1"/>
    <col min="9" max="9" width="7.00390625" style="2" customWidth="1"/>
    <col min="10" max="10" width="6.75390625" style="2" customWidth="1"/>
    <col min="11" max="11" width="9.875" style="2" customWidth="1"/>
    <col min="12" max="40" width="5.125" style="2" customWidth="1"/>
    <col min="41" max="16384" width="9.125" style="2" customWidth="1"/>
  </cols>
  <sheetData>
    <row r="2" spans="1:4" ht="27.75" customHeight="1">
      <c r="A2" s="168" t="s">
        <v>42</v>
      </c>
      <c r="B2" s="168"/>
      <c r="C2" s="168"/>
      <c r="D2" s="168"/>
    </row>
    <row r="3" ht="19.5" customHeight="1"/>
    <row r="4" ht="19.5" customHeight="1">
      <c r="A4" s="2" t="s">
        <v>85</v>
      </c>
    </row>
    <row r="5" ht="13.5" customHeight="1">
      <c r="A5" s="4" t="s">
        <v>41</v>
      </c>
    </row>
    <row r="6" ht="13.5" customHeight="1">
      <c r="A6" s="4"/>
    </row>
    <row r="7" spans="1:6" ht="13.5" customHeight="1">
      <c r="A7" s="4"/>
      <c r="F7" s="3"/>
    </row>
    <row r="8" spans="1:6" ht="13.5" customHeight="1">
      <c r="A8" s="4"/>
      <c r="F8" s="5"/>
    </row>
    <row r="9" spans="1:6" ht="13.5" customHeight="1">
      <c r="A9" s="4"/>
      <c r="F9" s="5"/>
    </row>
    <row r="10" spans="1:6" ht="13.5" customHeight="1">
      <c r="A10" s="4"/>
      <c r="F10" s="5"/>
    </row>
    <row r="11" spans="1:6" ht="13.5" customHeight="1">
      <c r="A11" s="4"/>
      <c r="F11" s="6"/>
    </row>
    <row r="12" spans="1:6" ht="13.5" customHeight="1">
      <c r="A12" s="4"/>
      <c r="F12" s="5"/>
    </row>
    <row r="13" spans="1:6" ht="13.5" customHeight="1">
      <c r="A13" s="4"/>
      <c r="F13" s="7"/>
    </row>
    <row r="14" spans="1:6" ht="13.5" customHeight="1">
      <c r="A14" s="4"/>
      <c r="F14" s="5"/>
    </row>
    <row r="15" ht="13.5" customHeight="1">
      <c r="A15" s="4"/>
    </row>
    <row r="16" spans="1:6" ht="13.5" customHeight="1">
      <c r="A16" s="4"/>
      <c r="F16" s="5"/>
    </row>
    <row r="17" spans="1:29" ht="23.25" customHeight="1">
      <c r="A17" s="2"/>
      <c r="I17" s="1"/>
      <c r="K17" s="8"/>
      <c r="L17" s="9"/>
      <c r="M17" s="9"/>
      <c r="N17" s="9"/>
      <c r="O17" s="9"/>
      <c r="P17" s="9"/>
      <c r="Q17" s="9"/>
      <c r="R17" s="9"/>
      <c r="S17" s="10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30" s="12" customFormat="1" ht="15" customHeight="1">
      <c r="A18" s="170" t="s">
        <v>43</v>
      </c>
      <c r="B18" s="171"/>
      <c r="C18" s="171"/>
      <c r="D18" s="171"/>
      <c r="E18" s="171"/>
      <c r="F18" s="16"/>
      <c r="G18" s="16"/>
      <c r="H18" s="16"/>
      <c r="I18" s="155" t="s">
        <v>39</v>
      </c>
      <c r="J18" s="155" t="s">
        <v>40</v>
      </c>
      <c r="K18" s="16"/>
      <c r="L18" s="8"/>
      <c r="M18" s="1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11" ht="31.5" customHeight="1">
      <c r="A19" s="169" t="s">
        <v>44</v>
      </c>
      <c r="B19" s="161" t="s">
        <v>45</v>
      </c>
      <c r="C19" s="160" t="s">
        <v>46</v>
      </c>
      <c r="D19" s="100" t="s">
        <v>47</v>
      </c>
      <c r="E19" s="99" t="s">
        <v>48</v>
      </c>
      <c r="F19" s="100" t="s">
        <v>49</v>
      </c>
      <c r="G19" s="172" t="s">
        <v>52</v>
      </c>
      <c r="H19" s="172" t="s">
        <v>81</v>
      </c>
      <c r="I19" s="164" t="s">
        <v>53</v>
      </c>
      <c r="J19" s="164" t="s">
        <v>53</v>
      </c>
      <c r="K19" s="166" t="s">
        <v>54</v>
      </c>
    </row>
    <row r="20" spans="1:11" ht="14.25" customHeight="1">
      <c r="A20" s="169"/>
      <c r="B20" s="19" t="s">
        <v>2</v>
      </c>
      <c r="C20" s="20" t="s">
        <v>3</v>
      </c>
      <c r="D20" s="21" t="s">
        <v>4</v>
      </c>
      <c r="E20" s="21" t="s">
        <v>5</v>
      </c>
      <c r="F20" s="21" t="s">
        <v>50</v>
      </c>
      <c r="G20" s="173"/>
      <c r="H20" s="173"/>
      <c r="I20" s="165"/>
      <c r="J20" s="165"/>
      <c r="K20" s="167"/>
    </row>
    <row r="21" spans="1:11" ht="14.25" customHeight="1">
      <c r="A21" s="169"/>
      <c r="B21" s="22" t="s">
        <v>6</v>
      </c>
      <c r="C21" s="23" t="s">
        <v>6</v>
      </c>
      <c r="D21" s="24" t="s">
        <v>6</v>
      </c>
      <c r="E21" s="24" t="s">
        <v>6</v>
      </c>
      <c r="F21" s="24" t="s">
        <v>7</v>
      </c>
      <c r="G21" s="24" t="s">
        <v>8</v>
      </c>
      <c r="H21" s="24" t="s">
        <v>9</v>
      </c>
      <c r="I21" s="156" t="s">
        <v>10</v>
      </c>
      <c r="J21" s="156" t="s">
        <v>10</v>
      </c>
      <c r="K21" s="25" t="s">
        <v>2</v>
      </c>
    </row>
    <row r="22" spans="1:11" ht="15.75" customHeight="1">
      <c r="A22" s="152" t="s">
        <v>11</v>
      </c>
      <c r="B22" s="26">
        <v>700</v>
      </c>
      <c r="C22" s="26">
        <v>779</v>
      </c>
      <c r="D22" s="26">
        <v>80</v>
      </c>
      <c r="E22" s="26">
        <v>80</v>
      </c>
      <c r="F22" s="28">
        <v>1.8</v>
      </c>
      <c r="G22" s="28">
        <v>0.45</v>
      </c>
      <c r="H22" s="28">
        <v>0.58</v>
      </c>
      <c r="I22" s="157">
        <v>190</v>
      </c>
      <c r="J22" s="157">
        <v>149</v>
      </c>
      <c r="K22" s="27">
        <v>1.3213</v>
      </c>
    </row>
    <row r="23" spans="1:11" ht="15.75" customHeight="1">
      <c r="A23" s="152" t="s">
        <v>12</v>
      </c>
      <c r="B23" s="26">
        <v>600</v>
      </c>
      <c r="C23" s="26">
        <v>679</v>
      </c>
      <c r="D23" s="26">
        <v>80</v>
      </c>
      <c r="E23" s="26">
        <v>80</v>
      </c>
      <c r="F23" s="28">
        <v>1.55</v>
      </c>
      <c r="G23" s="28">
        <v>0.38</v>
      </c>
      <c r="H23" s="28">
        <v>0.48</v>
      </c>
      <c r="I23" s="157">
        <v>168</v>
      </c>
      <c r="J23" s="157">
        <v>132</v>
      </c>
      <c r="K23" s="27">
        <v>1.3085</v>
      </c>
    </row>
    <row r="24" spans="1:11" ht="15.75" customHeight="1">
      <c r="A24" s="152" t="s">
        <v>13</v>
      </c>
      <c r="B24" s="26">
        <v>500</v>
      </c>
      <c r="C24" s="26">
        <v>579</v>
      </c>
      <c r="D24" s="26">
        <v>80</v>
      </c>
      <c r="E24" s="26">
        <v>80</v>
      </c>
      <c r="F24" s="28">
        <v>1.25</v>
      </c>
      <c r="G24" s="28">
        <v>0.4</v>
      </c>
      <c r="H24" s="28">
        <v>0.44</v>
      </c>
      <c r="I24" s="157">
        <v>147</v>
      </c>
      <c r="J24" s="157">
        <v>116</v>
      </c>
      <c r="K24" s="27">
        <v>1.2994</v>
      </c>
    </row>
    <row r="25" spans="1:11" ht="15.75" customHeight="1">
      <c r="A25" s="152" t="s">
        <v>14</v>
      </c>
      <c r="B25" s="26">
        <v>350</v>
      </c>
      <c r="C25" s="26">
        <v>429</v>
      </c>
      <c r="D25" s="26">
        <v>80</v>
      </c>
      <c r="E25" s="26">
        <v>80</v>
      </c>
      <c r="F25" s="28">
        <v>1.02</v>
      </c>
      <c r="G25" s="28">
        <v>0.28</v>
      </c>
      <c r="H25" s="28">
        <v>0.35</v>
      </c>
      <c r="I25" s="157">
        <v>111</v>
      </c>
      <c r="J25" s="157">
        <v>87.6</v>
      </c>
      <c r="K25" s="27">
        <v>1.2903</v>
      </c>
    </row>
    <row r="26" spans="1:10" ht="10.5">
      <c r="A26" s="29"/>
      <c r="B26" s="30"/>
      <c r="C26" s="30"/>
      <c r="D26" s="30"/>
      <c r="E26" s="30"/>
      <c r="F26" s="31"/>
      <c r="G26" s="31"/>
      <c r="H26" s="31"/>
      <c r="I26" s="32"/>
      <c r="J26" s="33"/>
    </row>
    <row r="27" spans="1:10" ht="14.25" customHeight="1">
      <c r="A27" s="17" t="s">
        <v>1</v>
      </c>
      <c r="B27" s="34" t="s">
        <v>55</v>
      </c>
      <c r="C27" s="30"/>
      <c r="E27" s="30"/>
      <c r="F27" s="31"/>
      <c r="G27" s="31"/>
      <c r="H27" s="31"/>
      <c r="I27" s="32"/>
      <c r="J27" s="33"/>
    </row>
    <row r="28" spans="1:10" ht="14.25" customHeight="1">
      <c r="A28" s="17" t="s">
        <v>0</v>
      </c>
      <c r="B28" s="34" t="s">
        <v>56</v>
      </c>
      <c r="C28" s="30"/>
      <c r="E28" s="30"/>
      <c r="F28" s="31"/>
      <c r="G28" s="31"/>
      <c r="H28" s="31"/>
      <c r="I28" s="32"/>
      <c r="J28" s="33"/>
    </row>
    <row r="29" spans="1:10" ht="6.75" customHeight="1">
      <c r="A29" s="29"/>
      <c r="B29" s="30"/>
      <c r="C29" s="30"/>
      <c r="D29" s="30"/>
      <c r="E29" s="30"/>
      <c r="F29" s="31"/>
      <c r="G29" s="31"/>
      <c r="H29" s="31"/>
      <c r="I29" s="32"/>
      <c r="J29" s="33"/>
    </row>
    <row r="30" spans="1:11" ht="13.5" customHeight="1">
      <c r="A30" s="35" t="s">
        <v>57</v>
      </c>
      <c r="B30" s="36"/>
      <c r="C30" s="37"/>
      <c r="D30" s="37"/>
      <c r="E30" s="37"/>
      <c r="F30" s="40" t="s">
        <v>58</v>
      </c>
      <c r="G30" s="37"/>
      <c r="H30" s="37"/>
      <c r="I30" s="37"/>
      <c r="J30" s="146"/>
      <c r="K30" s="38"/>
    </row>
    <row r="31" spans="1:11" ht="13.5" customHeight="1">
      <c r="A31" s="39" t="s">
        <v>60</v>
      </c>
      <c r="B31" s="40"/>
      <c r="C31" s="37"/>
      <c r="D31" s="37"/>
      <c r="E31" s="37"/>
      <c r="F31" s="147">
        <v>1.5</v>
      </c>
      <c r="G31" s="37"/>
      <c r="H31" s="37"/>
      <c r="I31" s="37"/>
      <c r="J31" s="145"/>
      <c r="K31" s="41"/>
    </row>
    <row r="32" spans="1:11" ht="13.5" customHeight="1">
      <c r="A32" s="39" t="s">
        <v>59</v>
      </c>
      <c r="B32" s="40"/>
      <c r="C32" s="37"/>
      <c r="D32" s="37"/>
      <c r="E32" s="37"/>
      <c r="F32" s="40" t="s">
        <v>15</v>
      </c>
      <c r="G32" s="37"/>
      <c r="H32" s="37"/>
      <c r="I32" s="37"/>
      <c r="J32" s="146"/>
      <c r="K32" s="38"/>
    </row>
    <row r="33" spans="1:11" ht="13.5" customHeight="1">
      <c r="A33" s="39" t="s">
        <v>61</v>
      </c>
      <c r="B33" s="36"/>
      <c r="C33" s="37"/>
      <c r="D33" s="37"/>
      <c r="E33" s="37"/>
      <c r="F33" s="40" t="s">
        <v>16</v>
      </c>
      <c r="G33" s="37"/>
      <c r="H33" s="37"/>
      <c r="I33" s="37"/>
      <c r="J33" s="146"/>
      <c r="K33" s="38"/>
    </row>
    <row r="34" spans="1:11" ht="9.75" customHeight="1">
      <c r="A34" s="42"/>
      <c r="B34" s="42"/>
      <c r="C34" s="43"/>
      <c r="D34" s="43"/>
      <c r="E34" s="43"/>
      <c r="F34" s="43"/>
      <c r="G34" s="43"/>
      <c r="H34" s="43"/>
      <c r="I34" s="43"/>
      <c r="J34" s="44"/>
      <c r="K34" s="1"/>
    </row>
    <row r="35" ht="15" customHeight="1"/>
    <row r="36" spans="9:12" ht="15" customHeight="1">
      <c r="I36" s="158"/>
      <c r="J36" s="151"/>
      <c r="K36" s="151"/>
      <c r="L36" s="151"/>
    </row>
    <row r="37" spans="9:12" ht="15" customHeight="1">
      <c r="I37" s="153"/>
      <c r="J37" s="148"/>
      <c r="K37" s="148"/>
      <c r="L37" s="148"/>
    </row>
    <row r="38" spans="9:12" s="12" customFormat="1" ht="12.75" customHeight="1">
      <c r="I38" s="159"/>
      <c r="J38" s="149"/>
      <c r="K38" s="149"/>
      <c r="L38" s="149"/>
    </row>
    <row r="39" spans="9:12" ht="10.5">
      <c r="I39" s="159"/>
      <c r="J39" s="149"/>
      <c r="K39" s="149"/>
      <c r="L39" s="149"/>
    </row>
    <row r="40" spans="9:12" ht="12.75">
      <c r="I40" s="154"/>
      <c r="J40" s="154"/>
      <c r="K40" s="150"/>
      <c r="L40" s="150"/>
    </row>
  </sheetData>
  <sheetProtection/>
  <mergeCells count="8">
    <mergeCell ref="J19:J20"/>
    <mergeCell ref="K19:K20"/>
    <mergeCell ref="A2:D2"/>
    <mergeCell ref="A19:A21"/>
    <mergeCell ref="A18:E18"/>
    <mergeCell ref="G19:G20"/>
    <mergeCell ref="H19:H20"/>
    <mergeCell ref="I19:I20"/>
  </mergeCells>
  <printOptions horizontalCentered="1"/>
  <pageMargins left="0.98425196850393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5"/>
  <sheetViews>
    <sheetView showGridLines="0" zoomScalePageLayoutView="0" workbookViewId="0" topLeftCell="A1">
      <selection activeCell="L20" sqref="L20:AC20"/>
    </sheetView>
  </sheetViews>
  <sheetFormatPr defaultColWidth="9.00390625" defaultRowHeight="12.75"/>
  <cols>
    <col min="1" max="1" width="4.75390625" style="45" customWidth="1"/>
    <col min="2" max="2" width="14.625" style="46" customWidth="1"/>
    <col min="3" max="3" width="6.875" style="47" customWidth="1"/>
    <col min="4" max="4" width="7.125" style="45" bestFit="1" customWidth="1"/>
    <col min="5" max="5" width="8.375" style="45" bestFit="1" customWidth="1"/>
    <col min="6" max="6" width="7.75390625" style="45" customWidth="1"/>
    <col min="7" max="7" width="8.875" style="45" customWidth="1"/>
    <col min="8" max="8" width="11.375" style="45" customWidth="1"/>
    <col min="9" max="9" width="9.25390625" style="45" bestFit="1" customWidth="1"/>
    <col min="10" max="10" width="13.25390625" style="45" customWidth="1"/>
    <col min="11" max="11" width="3.375" style="45" customWidth="1"/>
    <col min="12" max="30" width="1.00390625" style="45" customWidth="1"/>
    <col min="31" max="36" width="1.25" style="45" customWidth="1"/>
    <col min="37" max="38" width="0" style="45" hidden="1" customWidth="1"/>
    <col min="39" max="59" width="1.25" style="45" customWidth="1"/>
    <col min="60" max="16384" width="9.125" style="45" customWidth="1"/>
  </cols>
  <sheetData>
    <row r="1" ht="10.5">
      <c r="C1" s="45"/>
    </row>
    <row r="2" spans="2:10" ht="12.75" customHeight="1" hidden="1">
      <c r="B2" s="48"/>
      <c r="F2" s="49" t="s">
        <v>17</v>
      </c>
      <c r="G2" s="45" t="s">
        <v>18</v>
      </c>
      <c r="H2" s="45">
        <f>_XLL.РЯД.СУММ((H19/50),$J$11,0,1)</f>
        <v>1.2723956637941565</v>
      </c>
      <c r="I2" s="45">
        <f>_XLL.РЯД.СУММ((I19/50),$J$11,0,1)</f>
        <v>1</v>
      </c>
      <c r="J2" s="45">
        <f>_XLL.РЯД.СУММ((J19/50),$J$11,0,1)</f>
        <v>0.5091798949490368</v>
      </c>
    </row>
    <row r="3" spans="3:10" s="14" customFormat="1" ht="12.75" customHeight="1" hidden="1">
      <c r="C3" s="13"/>
      <c r="E3" s="50"/>
      <c r="F3" s="51" t="s">
        <v>19</v>
      </c>
      <c r="G3" s="14" t="s">
        <v>20</v>
      </c>
      <c r="H3" s="14">
        <v>1</v>
      </c>
      <c r="I3" s="14">
        <v>1</v>
      </c>
      <c r="J3" s="14">
        <v>1</v>
      </c>
    </row>
    <row r="4" spans="3:5" s="14" customFormat="1" ht="12.75" customHeight="1" hidden="1">
      <c r="C4" s="13"/>
      <c r="E4" s="15"/>
    </row>
    <row r="5" spans="3:9" s="14" customFormat="1" ht="14.25" customHeight="1">
      <c r="C5" s="13"/>
      <c r="E5" s="15"/>
      <c r="I5" s="52"/>
    </row>
    <row r="6" spans="2:5" s="14" customFormat="1" ht="22.5" customHeight="1">
      <c r="B6" s="53" t="s">
        <v>37</v>
      </c>
      <c r="C6" s="13"/>
      <c r="E6" s="15"/>
    </row>
    <row r="7" spans="2:5" s="14" customFormat="1" ht="16.5" customHeight="1">
      <c r="B7" s="67"/>
      <c r="C7" s="13"/>
      <c r="E7" s="15"/>
    </row>
    <row r="8" spans="2:10" s="14" customFormat="1" ht="12.75" customHeight="1">
      <c r="B8" s="54" t="s">
        <v>43</v>
      </c>
      <c r="C8" s="13"/>
      <c r="E8" s="15"/>
      <c r="F8" s="16"/>
      <c r="G8" s="16"/>
      <c r="H8" s="16"/>
      <c r="I8" s="17" t="s">
        <v>21</v>
      </c>
      <c r="J8" s="16"/>
    </row>
    <row r="9" spans="2:11" ht="21">
      <c r="B9" s="161" t="s">
        <v>45</v>
      </c>
      <c r="C9" s="160" t="s">
        <v>46</v>
      </c>
      <c r="D9" s="100" t="s">
        <v>47</v>
      </c>
      <c r="E9" s="99" t="s">
        <v>48</v>
      </c>
      <c r="F9" s="172" t="s">
        <v>62</v>
      </c>
      <c r="G9" s="172" t="s">
        <v>52</v>
      </c>
      <c r="H9" s="172" t="s">
        <v>81</v>
      </c>
      <c r="I9" s="182" t="s">
        <v>53</v>
      </c>
      <c r="J9" s="166" t="s">
        <v>54</v>
      </c>
      <c r="K9" s="14"/>
    </row>
    <row r="10" spans="2:10" s="55" customFormat="1" ht="15" customHeight="1">
      <c r="B10" s="19" t="s">
        <v>2</v>
      </c>
      <c r="C10" s="20" t="s">
        <v>3</v>
      </c>
      <c r="D10" s="21" t="s">
        <v>4</v>
      </c>
      <c r="E10" s="21" t="s">
        <v>5</v>
      </c>
      <c r="F10" s="173"/>
      <c r="G10" s="173"/>
      <c r="H10" s="173"/>
      <c r="I10" s="183"/>
      <c r="J10" s="167"/>
    </row>
    <row r="11" spans="2:10" s="14" customFormat="1" ht="15" customHeight="1">
      <c r="B11" s="56">
        <v>700</v>
      </c>
      <c r="C11" s="57">
        <v>779</v>
      </c>
      <c r="D11" s="57">
        <v>80</v>
      </c>
      <c r="E11" s="57">
        <v>80</v>
      </c>
      <c r="F11" s="58">
        <v>1.8</v>
      </c>
      <c r="G11" s="58">
        <v>0.45</v>
      </c>
      <c r="H11" s="58">
        <v>0.58</v>
      </c>
      <c r="I11" s="59">
        <v>149</v>
      </c>
      <c r="J11" s="60">
        <v>1.3213</v>
      </c>
    </row>
    <row r="12" spans="2:11" ht="15" customHeight="1">
      <c r="B12" s="61" t="s">
        <v>6</v>
      </c>
      <c r="C12" s="62" t="s">
        <v>6</v>
      </c>
      <c r="D12" s="63" t="s">
        <v>6</v>
      </c>
      <c r="E12" s="63" t="s">
        <v>6</v>
      </c>
      <c r="F12" s="63" t="s">
        <v>7</v>
      </c>
      <c r="G12" s="63" t="s">
        <v>8</v>
      </c>
      <c r="H12" s="63" t="s">
        <v>22</v>
      </c>
      <c r="I12" s="63" t="s">
        <v>10</v>
      </c>
      <c r="J12" s="64" t="s">
        <v>2</v>
      </c>
      <c r="K12" s="14"/>
    </row>
    <row r="13" spans="2:30" s="14" customFormat="1" ht="15" customHeight="1">
      <c r="B13" s="143"/>
      <c r="C13" s="144"/>
      <c r="D13" s="65"/>
      <c r="E13" s="65"/>
      <c r="F13" s="65"/>
      <c r="G13" s="65"/>
      <c r="H13" s="65"/>
      <c r="J13" s="66"/>
      <c r="L13" s="55"/>
      <c r="M13" s="55"/>
      <c r="N13" s="55"/>
      <c r="O13" s="55"/>
      <c r="P13" s="55"/>
      <c r="Q13" s="55"/>
      <c r="R13" s="55"/>
      <c r="S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2:30" ht="15" customHeight="1">
      <c r="B14" s="67"/>
      <c r="C14" s="68"/>
      <c r="D14" s="48"/>
      <c r="E14" s="48"/>
      <c r="F14" s="48"/>
      <c r="I14" s="141"/>
      <c r="J14" s="69" t="s">
        <v>68</v>
      </c>
      <c r="K14" s="14"/>
      <c r="L14" s="14"/>
      <c r="M14" s="14"/>
      <c r="N14" s="14"/>
      <c r="O14" s="14"/>
      <c r="P14" s="14"/>
      <c r="Q14" s="14"/>
      <c r="R14" s="14"/>
      <c r="S14" s="14"/>
      <c r="T14" s="14" t="s">
        <v>33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2:30" s="70" customFormat="1" ht="15" customHeight="1">
      <c r="B15" s="71" t="s">
        <v>63</v>
      </c>
      <c r="C15" s="11"/>
      <c r="D15" s="11"/>
      <c r="E15" s="11"/>
      <c r="F15" s="11"/>
      <c r="G15" s="14"/>
      <c r="H15" s="14"/>
      <c r="I15" s="142" t="s">
        <v>23</v>
      </c>
      <c r="J15" s="72" t="s">
        <v>69</v>
      </c>
      <c r="K15" s="14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10" s="14" customFormat="1" ht="15" customHeight="1">
      <c r="B16" s="73"/>
      <c r="C16" s="74"/>
      <c r="D16" s="74"/>
      <c r="E16" s="74"/>
      <c r="F16" s="75" t="s">
        <v>64</v>
      </c>
      <c r="G16" s="76" t="s">
        <v>24</v>
      </c>
      <c r="H16" s="77">
        <v>90</v>
      </c>
      <c r="I16" s="78">
        <v>75</v>
      </c>
      <c r="J16" s="79">
        <v>55</v>
      </c>
    </row>
    <row r="17" spans="2:30" s="14" customFormat="1" ht="15" customHeight="1">
      <c r="B17" s="80"/>
      <c r="C17" s="81"/>
      <c r="D17" s="65"/>
      <c r="E17" s="65"/>
      <c r="F17" s="82" t="s">
        <v>65</v>
      </c>
      <c r="G17" s="83" t="s">
        <v>25</v>
      </c>
      <c r="H17" s="57">
        <v>70</v>
      </c>
      <c r="I17" s="84">
        <v>65</v>
      </c>
      <c r="J17" s="85">
        <v>45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s="14" customFormat="1" ht="15" customHeight="1">
      <c r="B18" s="86"/>
      <c r="C18" s="65"/>
      <c r="D18" s="65"/>
      <c r="E18" s="65"/>
      <c r="F18" s="82" t="s">
        <v>66</v>
      </c>
      <c r="G18" s="83" t="s">
        <v>26</v>
      </c>
      <c r="H18" s="59">
        <v>20</v>
      </c>
      <c r="I18" s="87">
        <v>20</v>
      </c>
      <c r="J18" s="88">
        <v>20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s="14" customFormat="1" ht="15" customHeight="1">
      <c r="B19" s="89"/>
      <c r="C19" s="90"/>
      <c r="D19" s="91"/>
      <c r="E19" s="92"/>
      <c r="F19" s="93" t="s">
        <v>67</v>
      </c>
      <c r="G19" s="94" t="s">
        <v>27</v>
      </c>
      <c r="H19" s="95">
        <f>((H16+H17)/2)-H18</f>
        <v>60</v>
      </c>
      <c r="I19" s="96">
        <f>((I16+I17)/2)-I18</f>
        <v>50</v>
      </c>
      <c r="J19" s="97">
        <f>((J16+J17)/2)-J18</f>
        <v>30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2:32" s="14" customFormat="1" ht="15" customHeight="1">
      <c r="B20" s="98" t="s">
        <v>71</v>
      </c>
      <c r="C20" s="174" t="s">
        <v>47</v>
      </c>
      <c r="D20" s="174"/>
      <c r="E20" s="99" t="s">
        <v>49</v>
      </c>
      <c r="F20" s="100" t="s">
        <v>51</v>
      </c>
      <c r="G20" s="101" t="s">
        <v>72</v>
      </c>
      <c r="H20" s="99" t="s">
        <v>73</v>
      </c>
      <c r="I20" s="102" t="s">
        <v>73</v>
      </c>
      <c r="J20" s="103" t="s">
        <v>73</v>
      </c>
      <c r="L20" s="175" t="s">
        <v>79</v>
      </c>
      <c r="M20" s="175"/>
      <c r="N20" s="175"/>
      <c r="O20" s="175"/>
      <c r="P20" s="175"/>
      <c r="Q20" s="175"/>
      <c r="R20" s="175"/>
      <c r="S20" s="175"/>
      <c r="T20" s="9"/>
      <c r="U20" s="9"/>
      <c r="V20" s="175" t="s">
        <v>80</v>
      </c>
      <c r="W20" s="175"/>
      <c r="X20" s="175"/>
      <c r="Y20" s="175"/>
      <c r="Z20" s="175"/>
      <c r="AA20" s="175"/>
      <c r="AB20" s="175"/>
      <c r="AC20" s="175"/>
      <c r="AD20" s="9"/>
      <c r="AE20" s="9"/>
      <c r="AF20" s="45"/>
    </row>
    <row r="21" spans="2:34" s="55" customFormat="1" ht="15" customHeight="1">
      <c r="B21" s="104" t="s">
        <v>70</v>
      </c>
      <c r="C21" s="176" t="s">
        <v>28</v>
      </c>
      <c r="D21" s="176"/>
      <c r="E21" s="106" t="s">
        <v>7</v>
      </c>
      <c r="F21" s="106" t="s">
        <v>8</v>
      </c>
      <c r="G21" s="162" t="s">
        <v>22</v>
      </c>
      <c r="H21" s="105" t="s">
        <v>29</v>
      </c>
      <c r="I21" s="107" t="s">
        <v>29</v>
      </c>
      <c r="J21" s="108" t="s">
        <v>29</v>
      </c>
      <c r="K21" s="109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10"/>
      <c r="AA21" s="110"/>
      <c r="AB21" s="110"/>
      <c r="AC21" s="110"/>
      <c r="AD21" s="110"/>
      <c r="AE21" s="110"/>
      <c r="AF21" s="110"/>
      <c r="AG21" s="110"/>
      <c r="AH21" s="110"/>
    </row>
    <row r="22" spans="2:31" ht="15" customHeight="1">
      <c r="B22" s="118">
        <v>1</v>
      </c>
      <c r="C22" s="177">
        <f aca="true" t="shared" si="0" ref="C22:C37">$D$11*B22+B22-1</f>
        <v>80</v>
      </c>
      <c r="D22" s="177"/>
      <c r="E22" s="119">
        <f aca="true" t="shared" si="1" ref="E22:E37">$F$11*B22</f>
        <v>1.8</v>
      </c>
      <c r="F22" s="120">
        <f aca="true" t="shared" si="2" ref="F22:F37">$G$11*B22</f>
        <v>0.45</v>
      </c>
      <c r="G22" s="119">
        <f aca="true" t="shared" si="3" ref="G22:G37">$H$11*B22</f>
        <v>0.58</v>
      </c>
      <c r="H22" s="121">
        <f aca="true" t="shared" si="4" ref="H22:J37">$I$11*H$2*H$3*$B22</f>
        <v>189.58695390532932</v>
      </c>
      <c r="I22" s="122">
        <f t="shared" si="4"/>
        <v>149</v>
      </c>
      <c r="J22" s="123">
        <f t="shared" si="4"/>
        <v>75.86780434740649</v>
      </c>
      <c r="K22" s="9"/>
      <c r="L22" s="178"/>
      <c r="M22" s="178"/>
      <c r="N22" s="178"/>
      <c r="O22" s="178"/>
      <c r="P22" s="178"/>
      <c r="Q22" s="178"/>
      <c r="R22" s="178"/>
      <c r="S22" s="178"/>
      <c r="T22" s="9"/>
      <c r="U22" s="9"/>
      <c r="V22" s="178"/>
      <c r="W22" s="178"/>
      <c r="X22" s="178"/>
      <c r="Y22" s="178"/>
      <c r="Z22" s="178"/>
      <c r="AA22" s="178"/>
      <c r="AB22" s="178"/>
      <c r="AC22" s="178"/>
      <c r="AD22" s="9"/>
      <c r="AE22" s="9"/>
    </row>
    <row r="23" spans="2:13" ht="15" customHeight="1">
      <c r="B23" s="118">
        <v>2</v>
      </c>
      <c r="C23" s="179">
        <f t="shared" si="0"/>
        <v>161</v>
      </c>
      <c r="D23" s="179"/>
      <c r="E23" s="119">
        <f t="shared" si="1"/>
        <v>3.6</v>
      </c>
      <c r="F23" s="120">
        <f t="shared" si="2"/>
        <v>0.9</v>
      </c>
      <c r="G23" s="119">
        <f t="shared" si="3"/>
        <v>1.16</v>
      </c>
      <c r="H23" s="121">
        <f t="shared" si="4"/>
        <v>379.17390781065865</v>
      </c>
      <c r="I23" s="122">
        <f t="shared" si="4"/>
        <v>298</v>
      </c>
      <c r="J23" s="123">
        <f t="shared" si="4"/>
        <v>151.73560869481298</v>
      </c>
      <c r="K23" s="9"/>
      <c r="L23" s="9"/>
      <c r="M23" s="9"/>
    </row>
    <row r="24" spans="2:13" ht="15" customHeight="1">
      <c r="B24" s="118">
        <v>4</v>
      </c>
      <c r="C24" s="179">
        <f t="shared" si="0"/>
        <v>323</v>
      </c>
      <c r="D24" s="179"/>
      <c r="E24" s="119">
        <f t="shared" si="1"/>
        <v>7.2</v>
      </c>
      <c r="F24" s="120">
        <f t="shared" si="2"/>
        <v>1.8</v>
      </c>
      <c r="G24" s="119">
        <f t="shared" si="3"/>
        <v>2.32</v>
      </c>
      <c r="H24" s="121">
        <f t="shared" si="4"/>
        <v>758.3478156213173</v>
      </c>
      <c r="I24" s="122">
        <f t="shared" si="4"/>
        <v>596</v>
      </c>
      <c r="J24" s="123">
        <f t="shared" si="4"/>
        <v>303.47121738962596</v>
      </c>
      <c r="K24" s="9"/>
      <c r="L24" s="9"/>
      <c r="M24" s="9"/>
    </row>
    <row r="25" spans="2:13" ht="15" customHeight="1">
      <c r="B25" s="118">
        <v>6</v>
      </c>
      <c r="C25" s="179">
        <f t="shared" si="0"/>
        <v>485</v>
      </c>
      <c r="D25" s="179"/>
      <c r="E25" s="119">
        <f t="shared" si="1"/>
        <v>10.8</v>
      </c>
      <c r="F25" s="120">
        <f t="shared" si="2"/>
        <v>2.7</v>
      </c>
      <c r="G25" s="119">
        <f t="shared" si="3"/>
        <v>3.4799999999999995</v>
      </c>
      <c r="H25" s="121">
        <f t="shared" si="4"/>
        <v>1137.521723431976</v>
      </c>
      <c r="I25" s="122">
        <f t="shared" si="4"/>
        <v>894</v>
      </c>
      <c r="J25" s="123">
        <f t="shared" si="4"/>
        <v>455.20682608443894</v>
      </c>
      <c r="K25" s="9"/>
      <c r="L25" s="9"/>
      <c r="M25" s="9"/>
    </row>
    <row r="26" spans="2:13" ht="15" customHeight="1">
      <c r="B26" s="118">
        <v>8</v>
      </c>
      <c r="C26" s="179">
        <f t="shared" si="0"/>
        <v>647</v>
      </c>
      <c r="D26" s="179"/>
      <c r="E26" s="119">
        <f t="shared" si="1"/>
        <v>14.4</v>
      </c>
      <c r="F26" s="120">
        <f t="shared" si="2"/>
        <v>3.6</v>
      </c>
      <c r="G26" s="119">
        <f t="shared" si="3"/>
        <v>4.64</v>
      </c>
      <c r="H26" s="121">
        <f t="shared" si="4"/>
        <v>1516.6956312426346</v>
      </c>
      <c r="I26" s="122">
        <f t="shared" si="4"/>
        <v>1192</v>
      </c>
      <c r="J26" s="123">
        <f t="shared" si="4"/>
        <v>606.9424347792519</v>
      </c>
      <c r="K26" s="9"/>
      <c r="L26" s="9"/>
      <c r="M26" s="9"/>
    </row>
    <row r="27" spans="2:14" ht="15" customHeight="1">
      <c r="B27" s="118">
        <v>10</v>
      </c>
      <c r="C27" s="179">
        <f t="shared" si="0"/>
        <v>809</v>
      </c>
      <c r="D27" s="179"/>
      <c r="E27" s="119">
        <f t="shared" si="1"/>
        <v>18</v>
      </c>
      <c r="F27" s="120">
        <f t="shared" si="2"/>
        <v>4.5</v>
      </c>
      <c r="G27" s="119">
        <f t="shared" si="3"/>
        <v>5.8</v>
      </c>
      <c r="H27" s="121">
        <f t="shared" si="4"/>
        <v>1895.8695390532932</v>
      </c>
      <c r="I27" s="122">
        <f t="shared" si="4"/>
        <v>1490</v>
      </c>
      <c r="J27" s="123">
        <f t="shared" si="4"/>
        <v>758.6780434740649</v>
      </c>
      <c r="K27" s="9"/>
      <c r="L27" s="9"/>
      <c r="M27" s="9"/>
      <c r="N27" s="10"/>
    </row>
    <row r="28" spans="2:14" ht="15" customHeight="1">
      <c r="B28" s="118">
        <v>12</v>
      </c>
      <c r="C28" s="179">
        <f t="shared" si="0"/>
        <v>971</v>
      </c>
      <c r="D28" s="179"/>
      <c r="E28" s="119">
        <f t="shared" si="1"/>
        <v>21.6</v>
      </c>
      <c r="F28" s="120">
        <f t="shared" si="2"/>
        <v>5.4</v>
      </c>
      <c r="G28" s="119">
        <f t="shared" si="3"/>
        <v>6.959999999999999</v>
      </c>
      <c r="H28" s="121">
        <f t="shared" si="4"/>
        <v>2275.043446863952</v>
      </c>
      <c r="I28" s="122">
        <f t="shared" si="4"/>
        <v>1788</v>
      </c>
      <c r="J28" s="123">
        <f t="shared" si="4"/>
        <v>910.4136521688779</v>
      </c>
      <c r="K28" s="9"/>
      <c r="L28" s="9"/>
      <c r="M28" s="9"/>
      <c r="N28" s="10"/>
    </row>
    <row r="29" spans="2:14" ht="15" customHeight="1">
      <c r="B29" s="118">
        <v>14</v>
      </c>
      <c r="C29" s="179">
        <f t="shared" si="0"/>
        <v>1133</v>
      </c>
      <c r="D29" s="179"/>
      <c r="E29" s="119">
        <f t="shared" si="1"/>
        <v>25.2</v>
      </c>
      <c r="F29" s="120">
        <f t="shared" si="2"/>
        <v>6.3</v>
      </c>
      <c r="G29" s="119">
        <f t="shared" si="3"/>
        <v>8.12</v>
      </c>
      <c r="H29" s="121">
        <f t="shared" si="4"/>
        <v>2654.2173546746108</v>
      </c>
      <c r="I29" s="122">
        <f t="shared" si="4"/>
        <v>2086</v>
      </c>
      <c r="J29" s="123">
        <f t="shared" si="4"/>
        <v>1062.1492608636909</v>
      </c>
      <c r="K29" s="9"/>
      <c r="L29" s="9"/>
      <c r="M29" s="9"/>
      <c r="N29" s="10"/>
    </row>
    <row r="30" spans="2:14" ht="15" customHeight="1">
      <c r="B30" s="118">
        <v>16</v>
      </c>
      <c r="C30" s="179">
        <f t="shared" si="0"/>
        <v>1295</v>
      </c>
      <c r="D30" s="179"/>
      <c r="E30" s="119">
        <f t="shared" si="1"/>
        <v>28.8</v>
      </c>
      <c r="F30" s="120">
        <f t="shared" si="2"/>
        <v>7.2</v>
      </c>
      <c r="G30" s="119">
        <f t="shared" si="3"/>
        <v>9.28</v>
      </c>
      <c r="H30" s="121">
        <f t="shared" si="4"/>
        <v>3033.391262485269</v>
      </c>
      <c r="I30" s="122">
        <f t="shared" si="4"/>
        <v>2384</v>
      </c>
      <c r="J30" s="123">
        <f t="shared" si="4"/>
        <v>1213.8848695585039</v>
      </c>
      <c r="K30" s="9"/>
      <c r="L30" s="9"/>
      <c r="M30" s="9"/>
      <c r="N30" s="10"/>
    </row>
    <row r="31" spans="2:14" ht="15" customHeight="1">
      <c r="B31" s="118">
        <v>18</v>
      </c>
      <c r="C31" s="179">
        <f t="shared" si="0"/>
        <v>1457</v>
      </c>
      <c r="D31" s="179"/>
      <c r="E31" s="119">
        <f t="shared" si="1"/>
        <v>32.4</v>
      </c>
      <c r="F31" s="120">
        <f t="shared" si="2"/>
        <v>8.1</v>
      </c>
      <c r="G31" s="119">
        <f t="shared" si="3"/>
        <v>10.44</v>
      </c>
      <c r="H31" s="121">
        <f t="shared" si="4"/>
        <v>3412.5651702959276</v>
      </c>
      <c r="I31" s="122">
        <f t="shared" si="4"/>
        <v>2682</v>
      </c>
      <c r="J31" s="123">
        <f t="shared" si="4"/>
        <v>1365.6204782533168</v>
      </c>
      <c r="K31" s="9"/>
      <c r="L31" s="9"/>
      <c r="M31" s="9"/>
      <c r="N31" s="10"/>
    </row>
    <row r="32" spans="2:14" ht="15" customHeight="1">
      <c r="B32" s="118">
        <v>20</v>
      </c>
      <c r="C32" s="179">
        <f t="shared" si="0"/>
        <v>1619</v>
      </c>
      <c r="D32" s="179"/>
      <c r="E32" s="119">
        <f t="shared" si="1"/>
        <v>36</v>
      </c>
      <c r="F32" s="120">
        <f t="shared" si="2"/>
        <v>9</v>
      </c>
      <c r="G32" s="119">
        <f t="shared" si="3"/>
        <v>11.6</v>
      </c>
      <c r="H32" s="121">
        <f t="shared" si="4"/>
        <v>3791.7390781065865</v>
      </c>
      <c r="I32" s="122">
        <f t="shared" si="4"/>
        <v>2980</v>
      </c>
      <c r="J32" s="123">
        <f t="shared" si="4"/>
        <v>1517.3560869481298</v>
      </c>
      <c r="K32" s="9"/>
      <c r="L32" s="9"/>
      <c r="M32" s="9"/>
      <c r="N32" s="10"/>
    </row>
    <row r="33" spans="2:14" ht="15" customHeight="1">
      <c r="B33" s="118">
        <v>22</v>
      </c>
      <c r="C33" s="179">
        <f t="shared" si="0"/>
        <v>1781</v>
      </c>
      <c r="D33" s="179"/>
      <c r="E33" s="119">
        <f t="shared" si="1"/>
        <v>39.6</v>
      </c>
      <c r="F33" s="120">
        <f t="shared" si="2"/>
        <v>9.9</v>
      </c>
      <c r="G33" s="119">
        <f t="shared" si="3"/>
        <v>12.76</v>
      </c>
      <c r="H33" s="121">
        <f t="shared" si="4"/>
        <v>4170.912985917245</v>
      </c>
      <c r="I33" s="122">
        <f t="shared" si="4"/>
        <v>3278</v>
      </c>
      <c r="J33" s="123">
        <f t="shared" si="4"/>
        <v>1669.0916956429428</v>
      </c>
      <c r="K33" s="9"/>
      <c r="L33" s="9"/>
      <c r="M33" s="9"/>
      <c r="N33" s="10"/>
    </row>
    <row r="34" spans="2:14" ht="15" customHeight="1">
      <c r="B34" s="118">
        <v>24</v>
      </c>
      <c r="C34" s="179">
        <f t="shared" si="0"/>
        <v>1943</v>
      </c>
      <c r="D34" s="179"/>
      <c r="E34" s="119">
        <f t="shared" si="1"/>
        <v>43.2</v>
      </c>
      <c r="F34" s="120">
        <f t="shared" si="2"/>
        <v>10.8</v>
      </c>
      <c r="G34" s="119">
        <f t="shared" si="3"/>
        <v>13.919999999999998</v>
      </c>
      <c r="H34" s="121">
        <f t="shared" si="4"/>
        <v>4550.086893727904</v>
      </c>
      <c r="I34" s="122">
        <f t="shared" si="4"/>
        <v>3576</v>
      </c>
      <c r="J34" s="123">
        <f t="shared" si="4"/>
        <v>1820.8273043377558</v>
      </c>
      <c r="K34" s="9"/>
      <c r="L34" s="9"/>
      <c r="M34" s="9"/>
      <c r="N34" s="10"/>
    </row>
    <row r="35" spans="2:14" ht="15" customHeight="1">
      <c r="B35" s="118">
        <v>26</v>
      </c>
      <c r="C35" s="179">
        <f t="shared" si="0"/>
        <v>2105</v>
      </c>
      <c r="D35" s="179"/>
      <c r="E35" s="119">
        <f t="shared" si="1"/>
        <v>46.800000000000004</v>
      </c>
      <c r="F35" s="120">
        <f t="shared" si="2"/>
        <v>11.700000000000001</v>
      </c>
      <c r="G35" s="119">
        <f t="shared" si="3"/>
        <v>15.079999999999998</v>
      </c>
      <c r="H35" s="121">
        <f t="shared" si="4"/>
        <v>4929.260801538562</v>
      </c>
      <c r="I35" s="122">
        <f t="shared" si="4"/>
        <v>3874</v>
      </c>
      <c r="J35" s="123">
        <f t="shared" si="4"/>
        <v>1972.5629130325688</v>
      </c>
      <c r="K35" s="9"/>
      <c r="L35" s="9"/>
      <c r="M35" s="9"/>
      <c r="N35" s="10"/>
    </row>
    <row r="36" spans="2:32" ht="15" customHeight="1">
      <c r="B36" s="118">
        <v>28</v>
      </c>
      <c r="C36" s="179">
        <f t="shared" si="0"/>
        <v>2267</v>
      </c>
      <c r="D36" s="179"/>
      <c r="E36" s="119">
        <f t="shared" si="1"/>
        <v>50.4</v>
      </c>
      <c r="F36" s="120">
        <f t="shared" si="2"/>
        <v>12.6</v>
      </c>
      <c r="G36" s="119">
        <f t="shared" si="3"/>
        <v>16.24</v>
      </c>
      <c r="H36" s="121">
        <f t="shared" si="4"/>
        <v>5308.4347093492215</v>
      </c>
      <c r="I36" s="122">
        <f t="shared" si="4"/>
        <v>4172</v>
      </c>
      <c r="J36" s="123">
        <f t="shared" si="4"/>
        <v>2124.2985217273817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0"/>
    </row>
    <row r="37" spans="2:32" ht="15" customHeight="1">
      <c r="B37" s="124">
        <v>30</v>
      </c>
      <c r="C37" s="181">
        <f t="shared" si="0"/>
        <v>2429</v>
      </c>
      <c r="D37" s="181"/>
      <c r="E37" s="125">
        <f t="shared" si="1"/>
        <v>54</v>
      </c>
      <c r="F37" s="126">
        <f t="shared" si="2"/>
        <v>13.5</v>
      </c>
      <c r="G37" s="125">
        <f t="shared" si="3"/>
        <v>17.4</v>
      </c>
      <c r="H37" s="127">
        <f t="shared" si="4"/>
        <v>5687.60861715988</v>
      </c>
      <c r="I37" s="128">
        <f t="shared" si="4"/>
        <v>4470</v>
      </c>
      <c r="J37" s="129">
        <f t="shared" si="4"/>
        <v>2276.0341304221947</v>
      </c>
      <c r="K37" s="14"/>
      <c r="AD37" s="9"/>
      <c r="AE37" s="9"/>
      <c r="AF37" s="10"/>
    </row>
    <row r="38" spans="2:32" ht="15" customHeight="1">
      <c r="B38" s="111"/>
      <c r="C38" s="111"/>
      <c r="D38" s="43"/>
      <c r="E38" s="43"/>
      <c r="F38" s="43"/>
      <c r="G38" s="112"/>
      <c r="H38" s="112"/>
      <c r="I38" s="112"/>
      <c r="J38" s="112"/>
      <c r="K38" s="14"/>
      <c r="AD38" s="9"/>
      <c r="AE38" s="9"/>
      <c r="AF38" s="10"/>
    </row>
    <row r="39" spans="2:32" ht="15" customHeight="1">
      <c r="B39" s="186" t="s">
        <v>74</v>
      </c>
      <c r="C39" s="186"/>
      <c r="D39" s="186"/>
      <c r="E39" s="186"/>
      <c r="F39" s="130">
        <v>45</v>
      </c>
      <c r="G39" s="131">
        <v>40</v>
      </c>
      <c r="H39" s="131">
        <v>35</v>
      </c>
      <c r="I39" s="131">
        <v>30</v>
      </c>
      <c r="J39" s="132">
        <v>25</v>
      </c>
      <c r="K39" s="14"/>
      <c r="AD39" s="9"/>
      <c r="AE39" s="9"/>
      <c r="AF39" s="10"/>
    </row>
    <row r="40" spans="2:32" ht="15" customHeight="1">
      <c r="B40" s="187" t="s">
        <v>75</v>
      </c>
      <c r="C40" s="187"/>
      <c r="D40" s="187"/>
      <c r="E40" s="187"/>
      <c r="F40" s="133">
        <v>0.87</v>
      </c>
      <c r="G40" s="126">
        <v>0.75</v>
      </c>
      <c r="H40" s="126">
        <v>0.63</v>
      </c>
      <c r="I40" s="126">
        <v>0.51</v>
      </c>
      <c r="J40" s="134">
        <v>0.4</v>
      </c>
      <c r="K40" s="14"/>
      <c r="AD40" s="9"/>
      <c r="AE40" s="9"/>
      <c r="AF40" s="10"/>
    </row>
    <row r="41" spans="2:30" ht="15" customHeight="1">
      <c r="B41" s="113"/>
      <c r="K41" s="14"/>
      <c r="AD41" s="14"/>
    </row>
    <row r="42" spans="1:10" ht="15" customHeight="1">
      <c r="A42" s="114"/>
      <c r="B42" s="135" t="s">
        <v>57</v>
      </c>
      <c r="C42" s="136"/>
      <c r="D42" s="137"/>
      <c r="E42" s="137"/>
      <c r="F42" s="137"/>
      <c r="G42" s="137"/>
      <c r="H42" s="137"/>
      <c r="I42" s="137"/>
      <c r="J42" s="138" t="s">
        <v>78</v>
      </c>
    </row>
    <row r="43" spans="1:10" ht="15" customHeight="1">
      <c r="A43" s="114"/>
      <c r="B43" s="135" t="s">
        <v>76</v>
      </c>
      <c r="C43" s="136"/>
      <c r="D43" s="137"/>
      <c r="E43" s="137"/>
      <c r="F43" s="137"/>
      <c r="G43" s="137"/>
      <c r="H43" s="137"/>
      <c r="I43" s="137"/>
      <c r="J43" s="138" t="s">
        <v>82</v>
      </c>
    </row>
    <row r="44" spans="1:37" ht="15" customHeight="1">
      <c r="A44" s="114"/>
      <c r="B44" s="39" t="s">
        <v>59</v>
      </c>
      <c r="C44" s="139"/>
      <c r="D44" s="137"/>
      <c r="E44" s="137"/>
      <c r="F44" s="137"/>
      <c r="G44" s="137"/>
      <c r="H44" s="137"/>
      <c r="I44" s="137"/>
      <c r="J44" s="138" t="s">
        <v>15</v>
      </c>
      <c r="AF44" s="115" t="s">
        <v>12</v>
      </c>
      <c r="AG44" s="115"/>
      <c r="AH44" s="115"/>
      <c r="AI44" s="115"/>
      <c r="AJ44" s="115"/>
      <c r="AK44" s="115"/>
    </row>
    <row r="45" spans="1:37" ht="15" customHeight="1">
      <c r="A45" s="114"/>
      <c r="B45" s="39" t="s">
        <v>61</v>
      </c>
      <c r="C45" s="136"/>
      <c r="D45" s="137"/>
      <c r="E45" s="137"/>
      <c r="F45" s="137"/>
      <c r="G45" s="137"/>
      <c r="H45" s="137"/>
      <c r="I45" s="137"/>
      <c r="J45" s="138" t="s">
        <v>16</v>
      </c>
      <c r="AF45" s="115" t="s">
        <v>12</v>
      </c>
      <c r="AG45" s="115"/>
      <c r="AH45" s="115"/>
      <c r="AI45" s="115"/>
      <c r="AJ45" s="115"/>
      <c r="AK45" s="115"/>
    </row>
    <row r="46" spans="1:37" ht="9.75" customHeight="1">
      <c r="A46" s="116"/>
      <c r="B46" s="42"/>
      <c r="C46" s="42"/>
      <c r="D46" s="43"/>
      <c r="E46" s="43"/>
      <c r="F46" s="43"/>
      <c r="G46" s="43"/>
      <c r="H46" s="43"/>
      <c r="I46" s="43"/>
      <c r="J46" s="44"/>
      <c r="AF46" s="180" t="str">
        <f>$B$6</f>
        <v>SOLAR  700</v>
      </c>
      <c r="AG46" s="180"/>
      <c r="AH46" s="180"/>
      <c r="AI46" s="180"/>
      <c r="AJ46" s="115"/>
      <c r="AK46" s="115"/>
    </row>
    <row r="47" spans="1:37" ht="15" customHeight="1">
      <c r="A47" s="116"/>
      <c r="B47" s="71" t="s">
        <v>30</v>
      </c>
      <c r="C47" s="68"/>
      <c r="J47" s="49"/>
      <c r="AF47" s="180"/>
      <c r="AG47" s="180"/>
      <c r="AH47" s="180"/>
      <c r="AI47" s="180"/>
      <c r="AJ47" s="115"/>
      <c r="AK47" s="115"/>
    </row>
    <row r="48" spans="1:37" ht="99.75" customHeight="1">
      <c r="A48" s="117"/>
      <c r="B48" s="184" t="s">
        <v>38</v>
      </c>
      <c r="C48" s="184"/>
      <c r="D48" s="184"/>
      <c r="E48" s="184"/>
      <c r="F48" s="184"/>
      <c r="G48" s="184"/>
      <c r="H48" s="184"/>
      <c r="I48" s="184"/>
      <c r="J48" s="184"/>
      <c r="AF48" s="180"/>
      <c r="AG48" s="180"/>
      <c r="AH48" s="180"/>
      <c r="AI48" s="180"/>
      <c r="AJ48" s="115"/>
      <c r="AK48" s="115"/>
    </row>
    <row r="49" spans="1:35" ht="10.5">
      <c r="A49" s="185" t="s">
        <v>31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F49" s="180"/>
      <c r="AG49" s="180"/>
      <c r="AH49" s="180"/>
      <c r="AI49" s="180"/>
    </row>
    <row r="50" ht="10.5">
      <c r="A50" s="116"/>
    </row>
    <row r="51" ht="10.5">
      <c r="A51" s="116"/>
    </row>
    <row r="52" ht="10.5">
      <c r="A52" s="116"/>
    </row>
    <row r="53" ht="10.5">
      <c r="A53" s="116"/>
    </row>
    <row r="54" ht="10.5">
      <c r="A54" s="116"/>
    </row>
    <row r="55" ht="10.5">
      <c r="A55" s="116"/>
    </row>
  </sheetData>
  <sheetProtection/>
  <mergeCells count="33">
    <mergeCell ref="F9:F10"/>
    <mergeCell ref="G9:G10"/>
    <mergeCell ref="H9:H10"/>
    <mergeCell ref="I9:I10"/>
    <mergeCell ref="J9:J10"/>
    <mergeCell ref="C35:D35"/>
    <mergeCell ref="C29:D29"/>
    <mergeCell ref="C30:D30"/>
    <mergeCell ref="C31:D31"/>
    <mergeCell ref="C32:D32"/>
    <mergeCell ref="AF46:AI49"/>
    <mergeCell ref="B48:J48"/>
    <mergeCell ref="A49:L49"/>
    <mergeCell ref="C36:D36"/>
    <mergeCell ref="C37:D37"/>
    <mergeCell ref="B39:E39"/>
    <mergeCell ref="B40:E40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rintOptions/>
  <pageMargins left="0.39375" right="0.19652777777777777" top="0.39375" bottom="0.39375" header="0.5118055555555556" footer="0.511805555555555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5"/>
  <sheetViews>
    <sheetView showGridLines="0" zoomScalePageLayoutView="0" workbookViewId="0" topLeftCell="A1">
      <selection activeCell="AP19" sqref="AP19"/>
    </sheetView>
  </sheetViews>
  <sheetFormatPr defaultColWidth="9.00390625" defaultRowHeight="12.75"/>
  <cols>
    <col min="1" max="1" width="4.75390625" style="45" customWidth="1"/>
    <col min="2" max="2" width="11.375" style="46" customWidth="1"/>
    <col min="3" max="3" width="7.00390625" style="47" bestFit="1" customWidth="1"/>
    <col min="4" max="4" width="7.125" style="45" bestFit="1" customWidth="1"/>
    <col min="5" max="5" width="8.375" style="45" bestFit="1" customWidth="1"/>
    <col min="6" max="6" width="8.125" style="45" customWidth="1"/>
    <col min="7" max="7" width="8.375" style="45" customWidth="1"/>
    <col min="8" max="8" width="11.625" style="45" bestFit="1" customWidth="1"/>
    <col min="9" max="9" width="9.25390625" style="45" bestFit="1" customWidth="1"/>
    <col min="10" max="10" width="13.125" style="45" customWidth="1"/>
    <col min="11" max="11" width="3.375" style="45" customWidth="1"/>
    <col min="12" max="30" width="1.00390625" style="45" customWidth="1"/>
    <col min="31" max="36" width="1.25" style="45" customWidth="1"/>
    <col min="37" max="38" width="0" style="45" hidden="1" customWidth="1"/>
    <col min="39" max="59" width="1.25" style="45" customWidth="1"/>
    <col min="60" max="16384" width="9.125" style="45" customWidth="1"/>
  </cols>
  <sheetData>
    <row r="1" ht="10.5">
      <c r="C1" s="45"/>
    </row>
    <row r="2" spans="2:10" ht="12.75" customHeight="1" hidden="1">
      <c r="B2" s="48"/>
      <c r="F2" s="49" t="s">
        <v>17</v>
      </c>
      <c r="G2" s="45" t="s">
        <v>18</v>
      </c>
      <c r="H2" s="45">
        <f>_XLL.РЯД.СУММ((H19/50),$J$11,0,1)</f>
        <v>1.269429715954121</v>
      </c>
      <c r="I2" s="45">
        <f>_XLL.РЯД.СУММ((I19/50),$J$11,0,1)</f>
        <v>1</v>
      </c>
      <c r="J2" s="45">
        <f>_XLL.РЯД.СУММ((J19/50),$J$11,0,1)</f>
        <v>0.5125201105213432</v>
      </c>
    </row>
    <row r="3" spans="3:10" s="14" customFormat="1" ht="12.75" customHeight="1" hidden="1">
      <c r="C3" s="13"/>
      <c r="E3" s="50"/>
      <c r="F3" s="51" t="s">
        <v>19</v>
      </c>
      <c r="G3" s="14" t="s">
        <v>20</v>
      </c>
      <c r="H3" s="14">
        <v>1</v>
      </c>
      <c r="I3" s="14">
        <v>1</v>
      </c>
      <c r="J3" s="14">
        <v>1</v>
      </c>
    </row>
    <row r="4" spans="3:5" s="14" customFormat="1" ht="12.75" customHeight="1" hidden="1">
      <c r="C4" s="13"/>
      <c r="E4" s="15"/>
    </row>
    <row r="5" spans="3:9" s="14" customFormat="1" ht="14.25" customHeight="1">
      <c r="C5" s="13"/>
      <c r="E5" s="15"/>
      <c r="I5" s="140"/>
    </row>
    <row r="6" spans="2:5" s="14" customFormat="1" ht="22.5" customHeight="1">
      <c r="B6" s="53" t="s">
        <v>35</v>
      </c>
      <c r="C6" s="13"/>
      <c r="E6" s="15"/>
    </row>
    <row r="7" spans="2:5" s="14" customFormat="1" ht="15.75" customHeight="1">
      <c r="B7" s="67"/>
      <c r="C7" s="13"/>
      <c r="E7" s="15"/>
    </row>
    <row r="8" spans="2:10" s="14" customFormat="1" ht="12.75" customHeight="1">
      <c r="B8" s="54" t="s">
        <v>43</v>
      </c>
      <c r="C8" s="13"/>
      <c r="E8" s="15"/>
      <c r="F8" s="16"/>
      <c r="G8" s="16"/>
      <c r="H8" s="16"/>
      <c r="I8" s="17" t="s">
        <v>21</v>
      </c>
      <c r="J8" s="16"/>
    </row>
    <row r="9" spans="2:11" ht="21">
      <c r="B9" s="161" t="s">
        <v>45</v>
      </c>
      <c r="C9" s="160" t="s">
        <v>46</v>
      </c>
      <c r="D9" s="100" t="s">
        <v>47</v>
      </c>
      <c r="E9" s="99" t="s">
        <v>48</v>
      </c>
      <c r="F9" s="172" t="s">
        <v>62</v>
      </c>
      <c r="G9" s="172" t="s">
        <v>52</v>
      </c>
      <c r="H9" s="172" t="s">
        <v>81</v>
      </c>
      <c r="I9" s="182" t="s">
        <v>53</v>
      </c>
      <c r="J9" s="166" t="s">
        <v>54</v>
      </c>
      <c r="K9" s="14"/>
    </row>
    <row r="10" spans="2:10" s="55" customFormat="1" ht="15" customHeight="1">
      <c r="B10" s="19" t="s">
        <v>2</v>
      </c>
      <c r="C10" s="20" t="s">
        <v>3</v>
      </c>
      <c r="D10" s="21" t="s">
        <v>4</v>
      </c>
      <c r="E10" s="21" t="s">
        <v>5</v>
      </c>
      <c r="F10" s="173"/>
      <c r="G10" s="173"/>
      <c r="H10" s="173"/>
      <c r="I10" s="183"/>
      <c r="J10" s="167"/>
    </row>
    <row r="11" spans="2:10" s="14" customFormat="1" ht="15" customHeight="1">
      <c r="B11" s="56">
        <v>600</v>
      </c>
      <c r="C11" s="57">
        <v>679</v>
      </c>
      <c r="D11" s="57">
        <v>80</v>
      </c>
      <c r="E11" s="57">
        <v>80</v>
      </c>
      <c r="F11" s="58">
        <v>1.55</v>
      </c>
      <c r="G11" s="58">
        <v>0.38</v>
      </c>
      <c r="H11" s="58">
        <v>0.48</v>
      </c>
      <c r="I11" s="59">
        <v>132</v>
      </c>
      <c r="J11" s="60">
        <v>1.3085</v>
      </c>
    </row>
    <row r="12" spans="2:11" ht="15" customHeight="1">
      <c r="B12" s="61" t="s">
        <v>6</v>
      </c>
      <c r="C12" s="62" t="s">
        <v>6</v>
      </c>
      <c r="D12" s="63" t="s">
        <v>6</v>
      </c>
      <c r="E12" s="63" t="s">
        <v>6</v>
      </c>
      <c r="F12" s="63" t="s">
        <v>7</v>
      </c>
      <c r="G12" s="63" t="s">
        <v>8</v>
      </c>
      <c r="H12" s="63" t="s">
        <v>22</v>
      </c>
      <c r="I12" s="63" t="s">
        <v>10</v>
      </c>
      <c r="J12" s="64" t="s">
        <v>2</v>
      </c>
      <c r="K12" s="14"/>
    </row>
    <row r="13" spans="2:30" s="14" customFormat="1" ht="15" customHeight="1">
      <c r="B13" s="143"/>
      <c r="C13" s="144"/>
      <c r="D13" s="65"/>
      <c r="E13" s="65"/>
      <c r="F13" s="65"/>
      <c r="G13" s="65"/>
      <c r="H13" s="65"/>
      <c r="J13" s="66"/>
      <c r="L13" s="55"/>
      <c r="M13" s="55"/>
      <c r="N13" s="55"/>
      <c r="O13" s="55"/>
      <c r="P13" s="55"/>
      <c r="Q13" s="55"/>
      <c r="R13" s="55"/>
      <c r="S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2:30" ht="15" customHeight="1">
      <c r="B14" s="67"/>
      <c r="C14" s="68"/>
      <c r="D14" s="48"/>
      <c r="E14" s="48"/>
      <c r="F14" s="48"/>
      <c r="I14" s="141"/>
      <c r="J14" s="69" t="s">
        <v>68</v>
      </c>
      <c r="K14" s="14"/>
      <c r="L14" s="14"/>
      <c r="M14" s="14"/>
      <c r="N14" s="14"/>
      <c r="O14" s="14"/>
      <c r="P14" s="14"/>
      <c r="Q14" s="14"/>
      <c r="R14" s="14"/>
      <c r="S14" s="14"/>
      <c r="T14" s="14" t="s">
        <v>33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2:30" s="70" customFormat="1" ht="15" customHeight="1">
      <c r="B15" s="71" t="s">
        <v>63</v>
      </c>
      <c r="C15" s="11"/>
      <c r="D15" s="11"/>
      <c r="E15" s="11"/>
      <c r="F15" s="11"/>
      <c r="G15" s="14"/>
      <c r="H15" s="14"/>
      <c r="I15" s="142" t="s">
        <v>23</v>
      </c>
      <c r="J15" s="72" t="s">
        <v>69</v>
      </c>
      <c r="K15" s="14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10" s="14" customFormat="1" ht="15" customHeight="1">
      <c r="B16" s="73"/>
      <c r="C16" s="74"/>
      <c r="D16" s="74"/>
      <c r="E16" s="74"/>
      <c r="F16" s="75" t="s">
        <v>64</v>
      </c>
      <c r="G16" s="76" t="s">
        <v>24</v>
      </c>
      <c r="H16" s="77">
        <v>90</v>
      </c>
      <c r="I16" s="78">
        <v>75</v>
      </c>
      <c r="J16" s="79">
        <v>55</v>
      </c>
    </row>
    <row r="17" spans="2:30" s="14" customFormat="1" ht="15" customHeight="1">
      <c r="B17" s="80"/>
      <c r="C17" s="81"/>
      <c r="D17" s="65"/>
      <c r="E17" s="65"/>
      <c r="F17" s="82" t="s">
        <v>65</v>
      </c>
      <c r="G17" s="83" t="s">
        <v>25</v>
      </c>
      <c r="H17" s="57">
        <v>70</v>
      </c>
      <c r="I17" s="84">
        <v>65</v>
      </c>
      <c r="J17" s="85">
        <v>45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s="14" customFormat="1" ht="15" customHeight="1">
      <c r="B18" s="86"/>
      <c r="C18" s="65"/>
      <c r="D18" s="65"/>
      <c r="E18" s="65"/>
      <c r="F18" s="82" t="s">
        <v>66</v>
      </c>
      <c r="G18" s="83" t="s">
        <v>26</v>
      </c>
      <c r="H18" s="59">
        <v>20</v>
      </c>
      <c r="I18" s="87">
        <v>20</v>
      </c>
      <c r="J18" s="88">
        <v>20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s="14" customFormat="1" ht="15" customHeight="1">
      <c r="B19" s="89"/>
      <c r="C19" s="90"/>
      <c r="D19" s="91"/>
      <c r="E19" s="92"/>
      <c r="F19" s="93" t="s">
        <v>67</v>
      </c>
      <c r="G19" s="94" t="s">
        <v>27</v>
      </c>
      <c r="H19" s="95">
        <f>((H16+H17)/2)-H18</f>
        <v>60</v>
      </c>
      <c r="I19" s="96">
        <f>((I16+I17)/2)-I18</f>
        <v>50</v>
      </c>
      <c r="J19" s="97">
        <f>((J16+J17)/2)-J18</f>
        <v>30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2:32" s="14" customFormat="1" ht="15" customHeight="1">
      <c r="B20" s="98" t="s">
        <v>71</v>
      </c>
      <c r="C20" s="174" t="s">
        <v>47</v>
      </c>
      <c r="D20" s="174"/>
      <c r="E20" s="99" t="s">
        <v>49</v>
      </c>
      <c r="F20" s="100" t="s">
        <v>51</v>
      </c>
      <c r="G20" s="101" t="s">
        <v>72</v>
      </c>
      <c r="H20" s="99" t="s">
        <v>73</v>
      </c>
      <c r="I20" s="102" t="s">
        <v>73</v>
      </c>
      <c r="J20" s="103" t="s">
        <v>73</v>
      </c>
      <c r="L20" s="175" t="s">
        <v>79</v>
      </c>
      <c r="M20" s="175"/>
      <c r="N20" s="175"/>
      <c r="O20" s="175"/>
      <c r="P20" s="175"/>
      <c r="Q20" s="175"/>
      <c r="R20" s="175"/>
      <c r="S20" s="175"/>
      <c r="T20" s="9"/>
      <c r="U20" s="9"/>
      <c r="V20" s="175" t="s">
        <v>80</v>
      </c>
      <c r="W20" s="175"/>
      <c r="X20" s="175"/>
      <c r="Y20" s="175"/>
      <c r="Z20" s="175"/>
      <c r="AA20" s="175"/>
      <c r="AB20" s="175"/>
      <c r="AC20" s="175"/>
      <c r="AD20" s="9"/>
      <c r="AE20" s="9"/>
      <c r="AF20" s="45"/>
    </row>
    <row r="21" spans="2:34" s="55" customFormat="1" ht="15" customHeight="1">
      <c r="B21" s="104" t="s">
        <v>70</v>
      </c>
      <c r="C21" s="176" t="s">
        <v>28</v>
      </c>
      <c r="D21" s="176"/>
      <c r="E21" s="106" t="s">
        <v>7</v>
      </c>
      <c r="F21" s="106" t="s">
        <v>8</v>
      </c>
      <c r="G21" s="162" t="s">
        <v>22</v>
      </c>
      <c r="H21" s="105" t="s">
        <v>29</v>
      </c>
      <c r="I21" s="107" t="s">
        <v>29</v>
      </c>
      <c r="J21" s="108" t="s">
        <v>29</v>
      </c>
      <c r="K21" s="109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10"/>
      <c r="AA21" s="110"/>
      <c r="AB21" s="110"/>
      <c r="AC21" s="110"/>
      <c r="AD21" s="110"/>
      <c r="AE21" s="110"/>
      <c r="AF21" s="110"/>
      <c r="AG21" s="110"/>
      <c r="AH21" s="110"/>
    </row>
    <row r="22" spans="2:31" ht="15" customHeight="1">
      <c r="B22" s="118">
        <v>1</v>
      </c>
      <c r="C22" s="177">
        <f aca="true" t="shared" si="0" ref="C22:C37">$D$11*B22+B22-1</f>
        <v>80</v>
      </c>
      <c r="D22" s="177"/>
      <c r="E22" s="119">
        <f aca="true" t="shared" si="1" ref="E22:E37">$F$11*B22</f>
        <v>1.55</v>
      </c>
      <c r="F22" s="120">
        <f aca="true" t="shared" si="2" ref="F22:F37">$G$11*B22</f>
        <v>0.38</v>
      </c>
      <c r="G22" s="119">
        <f aca="true" t="shared" si="3" ref="G22:G37">$H$11*B22</f>
        <v>0.48</v>
      </c>
      <c r="H22" s="121">
        <f aca="true" t="shared" si="4" ref="H22:J37">$I$11*H$2*H$3*$B22</f>
        <v>167.56472250594396</v>
      </c>
      <c r="I22" s="122">
        <f t="shared" si="4"/>
        <v>132</v>
      </c>
      <c r="J22" s="123">
        <f t="shared" si="4"/>
        <v>67.6526545888173</v>
      </c>
      <c r="K22" s="9"/>
      <c r="L22" s="178"/>
      <c r="M22" s="178"/>
      <c r="N22" s="178"/>
      <c r="O22" s="178"/>
      <c r="P22" s="178"/>
      <c r="Q22" s="178"/>
      <c r="R22" s="178"/>
      <c r="S22" s="178"/>
      <c r="T22" s="9"/>
      <c r="U22" s="9"/>
      <c r="V22" s="178"/>
      <c r="W22" s="178"/>
      <c r="X22" s="178"/>
      <c r="Y22" s="178"/>
      <c r="Z22" s="178"/>
      <c r="AA22" s="178"/>
      <c r="AB22" s="178"/>
      <c r="AC22" s="178"/>
      <c r="AD22" s="9"/>
      <c r="AE22" s="9"/>
    </row>
    <row r="23" spans="2:13" ht="15" customHeight="1">
      <c r="B23" s="118">
        <v>2</v>
      </c>
      <c r="C23" s="179">
        <f t="shared" si="0"/>
        <v>161</v>
      </c>
      <c r="D23" s="179"/>
      <c r="E23" s="119">
        <f t="shared" si="1"/>
        <v>3.1</v>
      </c>
      <c r="F23" s="120">
        <f t="shared" si="2"/>
        <v>0.76</v>
      </c>
      <c r="G23" s="119">
        <f t="shared" si="3"/>
        <v>0.96</v>
      </c>
      <c r="H23" s="121">
        <f t="shared" si="4"/>
        <v>335.1294450118879</v>
      </c>
      <c r="I23" s="122">
        <f t="shared" si="4"/>
        <v>264</v>
      </c>
      <c r="J23" s="123">
        <f t="shared" si="4"/>
        <v>135.3053091776346</v>
      </c>
      <c r="K23" s="9"/>
      <c r="L23" s="9"/>
      <c r="M23" s="9"/>
    </row>
    <row r="24" spans="2:13" ht="15" customHeight="1">
      <c r="B24" s="118">
        <v>4</v>
      </c>
      <c r="C24" s="179">
        <f t="shared" si="0"/>
        <v>323</v>
      </c>
      <c r="D24" s="179"/>
      <c r="E24" s="119">
        <f t="shared" si="1"/>
        <v>6.2</v>
      </c>
      <c r="F24" s="120">
        <f t="shared" si="2"/>
        <v>1.52</v>
      </c>
      <c r="G24" s="119">
        <f t="shared" si="3"/>
        <v>1.92</v>
      </c>
      <c r="H24" s="121">
        <f t="shared" si="4"/>
        <v>670.2588900237758</v>
      </c>
      <c r="I24" s="122">
        <f t="shared" si="4"/>
        <v>528</v>
      </c>
      <c r="J24" s="123">
        <f t="shared" si="4"/>
        <v>270.6106183552692</v>
      </c>
      <c r="K24" s="9"/>
      <c r="L24" s="9"/>
      <c r="M24" s="9"/>
    </row>
    <row r="25" spans="2:13" ht="15" customHeight="1">
      <c r="B25" s="118">
        <v>6</v>
      </c>
      <c r="C25" s="179">
        <f t="shared" si="0"/>
        <v>485</v>
      </c>
      <c r="D25" s="179"/>
      <c r="E25" s="119">
        <f t="shared" si="1"/>
        <v>9.3</v>
      </c>
      <c r="F25" s="120">
        <f t="shared" si="2"/>
        <v>2.2800000000000002</v>
      </c>
      <c r="G25" s="119">
        <f t="shared" si="3"/>
        <v>2.88</v>
      </c>
      <c r="H25" s="121">
        <f t="shared" si="4"/>
        <v>1005.3883350356638</v>
      </c>
      <c r="I25" s="122">
        <f t="shared" si="4"/>
        <v>792</v>
      </c>
      <c r="J25" s="123">
        <f t="shared" si="4"/>
        <v>405.91592753290377</v>
      </c>
      <c r="K25" s="9"/>
      <c r="L25" s="9"/>
      <c r="M25" s="9"/>
    </row>
    <row r="26" spans="2:13" ht="15" customHeight="1">
      <c r="B26" s="118">
        <v>8</v>
      </c>
      <c r="C26" s="179">
        <f t="shared" si="0"/>
        <v>647</v>
      </c>
      <c r="D26" s="179"/>
      <c r="E26" s="119">
        <f t="shared" si="1"/>
        <v>12.4</v>
      </c>
      <c r="F26" s="120">
        <f t="shared" si="2"/>
        <v>3.04</v>
      </c>
      <c r="G26" s="119">
        <f t="shared" si="3"/>
        <v>3.84</v>
      </c>
      <c r="H26" s="121">
        <f t="shared" si="4"/>
        <v>1340.5177800475517</v>
      </c>
      <c r="I26" s="122">
        <f t="shared" si="4"/>
        <v>1056</v>
      </c>
      <c r="J26" s="123">
        <f t="shared" si="4"/>
        <v>541.2212367105384</v>
      </c>
      <c r="K26" s="9"/>
      <c r="L26" s="9"/>
      <c r="M26" s="9"/>
    </row>
    <row r="27" spans="2:14" ht="15" customHeight="1">
      <c r="B27" s="118">
        <v>10</v>
      </c>
      <c r="C27" s="179">
        <f t="shared" si="0"/>
        <v>809</v>
      </c>
      <c r="D27" s="179"/>
      <c r="E27" s="119">
        <f t="shared" si="1"/>
        <v>15.5</v>
      </c>
      <c r="F27" s="120">
        <f t="shared" si="2"/>
        <v>3.8</v>
      </c>
      <c r="G27" s="119">
        <f t="shared" si="3"/>
        <v>4.8</v>
      </c>
      <c r="H27" s="121">
        <f t="shared" si="4"/>
        <v>1675.6472250594397</v>
      </c>
      <c r="I27" s="122">
        <f t="shared" si="4"/>
        <v>1320</v>
      </c>
      <c r="J27" s="123">
        <f t="shared" si="4"/>
        <v>676.526545888173</v>
      </c>
      <c r="K27" s="9"/>
      <c r="L27" s="9"/>
      <c r="M27" s="9"/>
      <c r="N27" s="10"/>
    </row>
    <row r="28" spans="2:14" ht="15" customHeight="1">
      <c r="B28" s="118">
        <v>12</v>
      </c>
      <c r="C28" s="179">
        <f t="shared" si="0"/>
        <v>971</v>
      </c>
      <c r="D28" s="179"/>
      <c r="E28" s="119">
        <f t="shared" si="1"/>
        <v>18.6</v>
      </c>
      <c r="F28" s="120">
        <f t="shared" si="2"/>
        <v>4.5600000000000005</v>
      </c>
      <c r="G28" s="119">
        <f t="shared" si="3"/>
        <v>5.76</v>
      </c>
      <c r="H28" s="121">
        <f t="shared" si="4"/>
        <v>2010.7766700713275</v>
      </c>
      <c r="I28" s="122">
        <f t="shared" si="4"/>
        <v>1584</v>
      </c>
      <c r="J28" s="123">
        <f t="shared" si="4"/>
        <v>811.8318550658075</v>
      </c>
      <c r="K28" s="9"/>
      <c r="L28" s="9"/>
      <c r="M28" s="9"/>
      <c r="N28" s="10"/>
    </row>
    <row r="29" spans="2:14" ht="15" customHeight="1">
      <c r="B29" s="118">
        <v>14</v>
      </c>
      <c r="C29" s="179">
        <f t="shared" si="0"/>
        <v>1133</v>
      </c>
      <c r="D29" s="179"/>
      <c r="E29" s="119">
        <f t="shared" si="1"/>
        <v>21.7</v>
      </c>
      <c r="F29" s="120">
        <f t="shared" si="2"/>
        <v>5.32</v>
      </c>
      <c r="G29" s="119">
        <f t="shared" si="3"/>
        <v>6.72</v>
      </c>
      <c r="H29" s="121">
        <f t="shared" si="4"/>
        <v>2345.9061150832154</v>
      </c>
      <c r="I29" s="122">
        <f t="shared" si="4"/>
        <v>1848</v>
      </c>
      <c r="J29" s="123">
        <f t="shared" si="4"/>
        <v>947.1371642434422</v>
      </c>
      <c r="K29" s="9"/>
      <c r="L29" s="9"/>
      <c r="M29" s="9"/>
      <c r="N29" s="10"/>
    </row>
    <row r="30" spans="2:14" ht="15" customHeight="1">
      <c r="B30" s="118">
        <v>16</v>
      </c>
      <c r="C30" s="179">
        <f t="shared" si="0"/>
        <v>1295</v>
      </c>
      <c r="D30" s="179"/>
      <c r="E30" s="119">
        <f t="shared" si="1"/>
        <v>24.8</v>
      </c>
      <c r="F30" s="120">
        <f t="shared" si="2"/>
        <v>6.08</v>
      </c>
      <c r="G30" s="119">
        <f t="shared" si="3"/>
        <v>7.68</v>
      </c>
      <c r="H30" s="121">
        <f t="shared" si="4"/>
        <v>2681.0355600951034</v>
      </c>
      <c r="I30" s="122">
        <f t="shared" si="4"/>
        <v>2112</v>
      </c>
      <c r="J30" s="123">
        <f t="shared" si="4"/>
        <v>1082.4424734210768</v>
      </c>
      <c r="K30" s="9"/>
      <c r="L30" s="9"/>
      <c r="M30" s="9"/>
      <c r="N30" s="10"/>
    </row>
    <row r="31" spans="2:14" ht="15" customHeight="1">
      <c r="B31" s="118">
        <v>18</v>
      </c>
      <c r="C31" s="179">
        <f t="shared" si="0"/>
        <v>1457</v>
      </c>
      <c r="D31" s="179"/>
      <c r="E31" s="119">
        <f t="shared" si="1"/>
        <v>27.900000000000002</v>
      </c>
      <c r="F31" s="120">
        <f t="shared" si="2"/>
        <v>6.84</v>
      </c>
      <c r="G31" s="119">
        <f t="shared" si="3"/>
        <v>8.64</v>
      </c>
      <c r="H31" s="121">
        <f t="shared" si="4"/>
        <v>3016.1650051069914</v>
      </c>
      <c r="I31" s="122">
        <f t="shared" si="4"/>
        <v>2376</v>
      </c>
      <c r="J31" s="123">
        <f t="shared" si="4"/>
        <v>1217.7477825987114</v>
      </c>
      <c r="K31" s="9"/>
      <c r="L31" s="9"/>
      <c r="M31" s="9"/>
      <c r="N31" s="10"/>
    </row>
    <row r="32" spans="2:14" ht="15" customHeight="1">
      <c r="B32" s="118">
        <v>20</v>
      </c>
      <c r="C32" s="179">
        <f t="shared" si="0"/>
        <v>1619</v>
      </c>
      <c r="D32" s="179"/>
      <c r="E32" s="119">
        <f t="shared" si="1"/>
        <v>31</v>
      </c>
      <c r="F32" s="120">
        <f t="shared" si="2"/>
        <v>7.6</v>
      </c>
      <c r="G32" s="119">
        <f t="shared" si="3"/>
        <v>9.6</v>
      </c>
      <c r="H32" s="121">
        <f t="shared" si="4"/>
        <v>3351.2944501188795</v>
      </c>
      <c r="I32" s="122">
        <f t="shared" si="4"/>
        <v>2640</v>
      </c>
      <c r="J32" s="123">
        <f t="shared" si="4"/>
        <v>1353.053091776346</v>
      </c>
      <c r="K32" s="9"/>
      <c r="L32" s="9"/>
      <c r="M32" s="9"/>
      <c r="N32" s="10"/>
    </row>
    <row r="33" spans="2:14" ht="15" customHeight="1">
      <c r="B33" s="118">
        <v>22</v>
      </c>
      <c r="C33" s="179">
        <f t="shared" si="0"/>
        <v>1781</v>
      </c>
      <c r="D33" s="179"/>
      <c r="E33" s="119">
        <f t="shared" si="1"/>
        <v>34.1</v>
      </c>
      <c r="F33" s="120">
        <f t="shared" si="2"/>
        <v>8.36</v>
      </c>
      <c r="G33" s="119">
        <f t="shared" si="3"/>
        <v>10.559999999999999</v>
      </c>
      <c r="H33" s="121">
        <f t="shared" si="4"/>
        <v>3686.423895130767</v>
      </c>
      <c r="I33" s="122">
        <f t="shared" si="4"/>
        <v>2904</v>
      </c>
      <c r="J33" s="123">
        <f t="shared" si="4"/>
        <v>1488.3584009539807</v>
      </c>
      <c r="K33" s="9"/>
      <c r="L33" s="9"/>
      <c r="M33" s="9"/>
      <c r="N33" s="10"/>
    </row>
    <row r="34" spans="2:14" ht="15" customHeight="1">
      <c r="B34" s="118">
        <v>24</v>
      </c>
      <c r="C34" s="179">
        <f t="shared" si="0"/>
        <v>1943</v>
      </c>
      <c r="D34" s="179"/>
      <c r="E34" s="119">
        <f t="shared" si="1"/>
        <v>37.2</v>
      </c>
      <c r="F34" s="120">
        <f t="shared" si="2"/>
        <v>9.120000000000001</v>
      </c>
      <c r="G34" s="119">
        <f t="shared" si="3"/>
        <v>11.52</v>
      </c>
      <c r="H34" s="121">
        <f t="shared" si="4"/>
        <v>4021.553340142655</v>
      </c>
      <c r="I34" s="122">
        <f t="shared" si="4"/>
        <v>3168</v>
      </c>
      <c r="J34" s="123">
        <f t="shared" si="4"/>
        <v>1623.663710131615</v>
      </c>
      <c r="K34" s="9"/>
      <c r="L34" s="9"/>
      <c r="M34" s="9"/>
      <c r="N34" s="10"/>
    </row>
    <row r="35" spans="2:14" ht="15" customHeight="1">
      <c r="B35" s="118">
        <v>26</v>
      </c>
      <c r="C35" s="179">
        <f t="shared" si="0"/>
        <v>2105</v>
      </c>
      <c r="D35" s="179"/>
      <c r="E35" s="119">
        <f t="shared" si="1"/>
        <v>40.300000000000004</v>
      </c>
      <c r="F35" s="120">
        <f t="shared" si="2"/>
        <v>9.88</v>
      </c>
      <c r="G35" s="119">
        <f t="shared" si="3"/>
        <v>12.48</v>
      </c>
      <c r="H35" s="121">
        <f t="shared" si="4"/>
        <v>4356.682785154543</v>
      </c>
      <c r="I35" s="122">
        <f t="shared" si="4"/>
        <v>3432</v>
      </c>
      <c r="J35" s="123">
        <f t="shared" si="4"/>
        <v>1758.9690193092497</v>
      </c>
      <c r="K35" s="9"/>
      <c r="L35" s="9"/>
      <c r="M35" s="9"/>
      <c r="N35" s="10"/>
    </row>
    <row r="36" spans="2:32" ht="15" customHeight="1">
      <c r="B36" s="118">
        <v>28</v>
      </c>
      <c r="C36" s="179">
        <f t="shared" si="0"/>
        <v>2267</v>
      </c>
      <c r="D36" s="179"/>
      <c r="E36" s="119">
        <f t="shared" si="1"/>
        <v>43.4</v>
      </c>
      <c r="F36" s="120">
        <f t="shared" si="2"/>
        <v>10.64</v>
      </c>
      <c r="G36" s="119">
        <f t="shared" si="3"/>
        <v>13.44</v>
      </c>
      <c r="H36" s="121">
        <f t="shared" si="4"/>
        <v>4691.812230166431</v>
      </c>
      <c r="I36" s="122">
        <f t="shared" si="4"/>
        <v>3696</v>
      </c>
      <c r="J36" s="123">
        <f t="shared" si="4"/>
        <v>1894.2743284868843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0"/>
    </row>
    <row r="37" spans="2:32" ht="15" customHeight="1">
      <c r="B37" s="124">
        <v>30</v>
      </c>
      <c r="C37" s="181">
        <f t="shared" si="0"/>
        <v>2429</v>
      </c>
      <c r="D37" s="181"/>
      <c r="E37" s="125">
        <f t="shared" si="1"/>
        <v>46.5</v>
      </c>
      <c r="F37" s="126">
        <f t="shared" si="2"/>
        <v>11.4</v>
      </c>
      <c r="G37" s="125">
        <f t="shared" si="3"/>
        <v>14.399999999999999</v>
      </c>
      <c r="H37" s="127">
        <f t="shared" si="4"/>
        <v>5026.941675178319</v>
      </c>
      <c r="I37" s="128">
        <f t="shared" si="4"/>
        <v>3960</v>
      </c>
      <c r="J37" s="129">
        <f t="shared" si="4"/>
        <v>2029.579637664519</v>
      </c>
      <c r="K37" s="14"/>
      <c r="AD37" s="9"/>
      <c r="AE37" s="9"/>
      <c r="AF37" s="10"/>
    </row>
    <row r="38" spans="2:32" ht="15" customHeight="1">
      <c r="B38" s="111"/>
      <c r="C38" s="111"/>
      <c r="D38" s="43"/>
      <c r="E38" s="43"/>
      <c r="F38" s="43"/>
      <c r="G38" s="112"/>
      <c r="H38" s="112"/>
      <c r="I38" s="112"/>
      <c r="J38" s="112"/>
      <c r="K38" s="14"/>
      <c r="AD38" s="9"/>
      <c r="AE38" s="9"/>
      <c r="AF38" s="10"/>
    </row>
    <row r="39" spans="2:32" ht="15" customHeight="1">
      <c r="B39" s="186" t="s">
        <v>74</v>
      </c>
      <c r="C39" s="186"/>
      <c r="D39" s="186"/>
      <c r="E39" s="186"/>
      <c r="F39" s="130">
        <v>45</v>
      </c>
      <c r="G39" s="131">
        <v>40</v>
      </c>
      <c r="H39" s="131">
        <v>35</v>
      </c>
      <c r="I39" s="131">
        <v>30</v>
      </c>
      <c r="J39" s="132">
        <v>25</v>
      </c>
      <c r="K39" s="14"/>
      <c r="AD39" s="9"/>
      <c r="AE39" s="9"/>
      <c r="AF39" s="10"/>
    </row>
    <row r="40" spans="2:32" ht="15" customHeight="1">
      <c r="B40" s="187" t="s">
        <v>75</v>
      </c>
      <c r="C40" s="187"/>
      <c r="D40" s="187"/>
      <c r="E40" s="187"/>
      <c r="F40" s="133">
        <v>0.87</v>
      </c>
      <c r="G40" s="126">
        <v>0.75</v>
      </c>
      <c r="H40" s="126">
        <v>0.63</v>
      </c>
      <c r="I40" s="126">
        <v>0.51</v>
      </c>
      <c r="J40" s="134">
        <v>0.4</v>
      </c>
      <c r="K40" s="14"/>
      <c r="AD40" s="9"/>
      <c r="AE40" s="9"/>
      <c r="AF40" s="10"/>
    </row>
    <row r="41" spans="2:30" ht="15" customHeight="1">
      <c r="B41" s="113"/>
      <c r="K41" s="14"/>
      <c r="AD41" s="14"/>
    </row>
    <row r="42" spans="1:10" ht="15" customHeight="1">
      <c r="A42" s="114"/>
      <c r="B42" s="135" t="s">
        <v>57</v>
      </c>
      <c r="C42" s="136"/>
      <c r="D42" s="137"/>
      <c r="E42" s="137"/>
      <c r="F42" s="137"/>
      <c r="G42" s="137"/>
      <c r="H42" s="137"/>
      <c r="I42" s="137"/>
      <c r="J42" s="138" t="s">
        <v>78</v>
      </c>
    </row>
    <row r="43" spans="1:10" ht="15" customHeight="1">
      <c r="A43" s="114"/>
      <c r="B43" s="135" t="s">
        <v>76</v>
      </c>
      <c r="C43" s="136"/>
      <c r="D43" s="137"/>
      <c r="E43" s="137"/>
      <c r="F43" s="137"/>
      <c r="G43" s="137"/>
      <c r="H43" s="137"/>
      <c r="I43" s="137"/>
      <c r="J43" s="138" t="s">
        <v>77</v>
      </c>
    </row>
    <row r="44" spans="1:10" ht="15" customHeight="1">
      <c r="A44" s="114"/>
      <c r="B44" s="39" t="s">
        <v>59</v>
      </c>
      <c r="C44" s="139"/>
      <c r="D44" s="137"/>
      <c r="E44" s="137"/>
      <c r="F44" s="137"/>
      <c r="G44" s="137"/>
      <c r="H44" s="137"/>
      <c r="I44" s="137"/>
      <c r="J44" s="138" t="s">
        <v>15</v>
      </c>
    </row>
    <row r="45" spans="1:37" ht="15" customHeight="1">
      <c r="A45" s="114"/>
      <c r="B45" s="39" t="s">
        <v>61</v>
      </c>
      <c r="C45" s="136"/>
      <c r="D45" s="137"/>
      <c r="E45" s="137"/>
      <c r="F45" s="137"/>
      <c r="G45" s="137"/>
      <c r="H45" s="137"/>
      <c r="I45" s="137"/>
      <c r="J45" s="138" t="s">
        <v>16</v>
      </c>
      <c r="AF45" s="115" t="s">
        <v>12</v>
      </c>
      <c r="AG45" s="115"/>
      <c r="AH45" s="115"/>
      <c r="AI45" s="115"/>
      <c r="AJ45" s="115"/>
      <c r="AK45" s="115"/>
    </row>
    <row r="46" spans="1:37" ht="12.75" customHeight="1">
      <c r="A46" s="116"/>
      <c r="B46" s="42"/>
      <c r="C46" s="42"/>
      <c r="D46" s="43"/>
      <c r="E46" s="43"/>
      <c r="F46" s="43"/>
      <c r="G46" s="43"/>
      <c r="H46" s="43"/>
      <c r="I46" s="43"/>
      <c r="J46" s="44"/>
      <c r="AF46" s="180" t="str">
        <f>$B$6</f>
        <v>SOLAR  600</v>
      </c>
      <c r="AG46" s="180"/>
      <c r="AH46" s="180"/>
      <c r="AI46" s="180"/>
      <c r="AJ46" s="115"/>
      <c r="AK46" s="115"/>
    </row>
    <row r="47" spans="1:37" ht="15" customHeight="1">
      <c r="A47" s="116"/>
      <c r="B47" s="71" t="s">
        <v>30</v>
      </c>
      <c r="C47" s="68"/>
      <c r="J47" s="49"/>
      <c r="AF47" s="180"/>
      <c r="AG47" s="180"/>
      <c r="AH47" s="180"/>
      <c r="AI47" s="180"/>
      <c r="AJ47" s="115"/>
      <c r="AK47" s="115"/>
    </row>
    <row r="48" spans="1:37" ht="107.25" customHeight="1">
      <c r="A48" s="117"/>
      <c r="B48" s="184" t="s">
        <v>36</v>
      </c>
      <c r="C48" s="184"/>
      <c r="D48" s="184"/>
      <c r="E48" s="184"/>
      <c r="F48" s="184"/>
      <c r="G48" s="184"/>
      <c r="H48" s="184"/>
      <c r="I48" s="184"/>
      <c r="J48" s="184"/>
      <c r="AF48" s="180"/>
      <c r="AG48" s="180"/>
      <c r="AH48" s="180"/>
      <c r="AI48" s="180"/>
      <c r="AJ48" s="115"/>
      <c r="AK48" s="115"/>
    </row>
    <row r="49" spans="1:35" ht="10.5">
      <c r="A49" s="185" t="s">
        <v>31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F49" s="180"/>
      <c r="AG49" s="180"/>
      <c r="AH49" s="180"/>
      <c r="AI49" s="180"/>
    </row>
    <row r="50" ht="10.5">
      <c r="A50" s="116"/>
    </row>
    <row r="51" ht="10.5">
      <c r="A51" s="116"/>
    </row>
    <row r="52" ht="10.5">
      <c r="A52" s="116"/>
    </row>
    <row r="53" ht="10.5">
      <c r="A53" s="116"/>
    </row>
    <row r="54" ht="10.5">
      <c r="A54" s="116"/>
    </row>
    <row r="55" ht="10.5">
      <c r="A55" s="116"/>
    </row>
  </sheetData>
  <sheetProtection/>
  <mergeCells count="33">
    <mergeCell ref="F9:F10"/>
    <mergeCell ref="G9:G10"/>
    <mergeCell ref="H9:H10"/>
    <mergeCell ref="I9:I10"/>
    <mergeCell ref="J9:J10"/>
    <mergeCell ref="C35:D35"/>
    <mergeCell ref="C29:D29"/>
    <mergeCell ref="C30:D30"/>
    <mergeCell ref="C31:D31"/>
    <mergeCell ref="C32:D32"/>
    <mergeCell ref="AF46:AI49"/>
    <mergeCell ref="B48:J48"/>
    <mergeCell ref="A49:L49"/>
    <mergeCell ref="C36:D36"/>
    <mergeCell ref="C37:D37"/>
    <mergeCell ref="B39:E39"/>
    <mergeCell ref="B40:E40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rintOptions/>
  <pageMargins left="0.39375" right="0.19652777777777777" top="0.39375" bottom="0.39375" header="0.5118055555555556" footer="0.511805555555555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6"/>
  <sheetViews>
    <sheetView showGridLines="0" zoomScalePageLayoutView="0" workbookViewId="0" topLeftCell="A1">
      <selection activeCell="AF46" sqref="AF46:AI46"/>
    </sheetView>
  </sheetViews>
  <sheetFormatPr defaultColWidth="9.00390625" defaultRowHeight="12.75"/>
  <cols>
    <col min="1" max="1" width="4.75390625" style="45" customWidth="1"/>
    <col min="2" max="2" width="11.625" style="46" customWidth="1"/>
    <col min="3" max="3" width="7.00390625" style="47" bestFit="1" customWidth="1"/>
    <col min="4" max="4" width="7.125" style="45" bestFit="1" customWidth="1"/>
    <col min="5" max="5" width="8.375" style="45" bestFit="1" customWidth="1"/>
    <col min="6" max="6" width="8.125" style="45" customWidth="1"/>
    <col min="7" max="7" width="8.625" style="45" customWidth="1"/>
    <col min="8" max="8" width="11.625" style="45" bestFit="1" customWidth="1"/>
    <col min="9" max="9" width="9.25390625" style="45" bestFit="1" customWidth="1"/>
    <col min="10" max="10" width="12.625" style="45" customWidth="1"/>
    <col min="11" max="11" width="3.375" style="45" customWidth="1"/>
    <col min="12" max="30" width="1.00390625" style="45" customWidth="1"/>
    <col min="31" max="36" width="1.25" style="45" customWidth="1"/>
    <col min="37" max="38" width="0" style="45" hidden="1" customWidth="1"/>
    <col min="39" max="59" width="1.25" style="45" customWidth="1"/>
    <col min="60" max="16384" width="9.125" style="45" customWidth="1"/>
  </cols>
  <sheetData>
    <row r="1" ht="10.5">
      <c r="C1" s="45"/>
    </row>
    <row r="2" spans="2:10" ht="12.75" customHeight="1" hidden="1">
      <c r="B2" s="48"/>
      <c r="F2" s="49" t="s">
        <v>17</v>
      </c>
      <c r="G2" s="45" t="s">
        <v>18</v>
      </c>
      <c r="H2" s="45">
        <f>_XLL.РЯД.СУММ((H19/50),$J$11,0,1)</f>
        <v>1.2673253181089328</v>
      </c>
      <c r="I2" s="45">
        <f>_XLL.РЯД.СУММ((I19/50),$J$11,0,1)</f>
        <v>1</v>
      </c>
      <c r="J2" s="45">
        <f>_XLL.РЯД.СУММ((J19/50),$J$11,0,1)</f>
        <v>1.5483843373075314</v>
      </c>
    </row>
    <row r="3" spans="3:10" s="14" customFormat="1" ht="12.75" customHeight="1" hidden="1">
      <c r="C3" s="13"/>
      <c r="E3" s="50"/>
      <c r="F3" s="51" t="s">
        <v>19</v>
      </c>
      <c r="G3" s="14" t="s">
        <v>20</v>
      </c>
      <c r="H3" s="14">
        <v>1</v>
      </c>
      <c r="I3" s="14">
        <v>1</v>
      </c>
      <c r="J3" s="14">
        <v>1</v>
      </c>
    </row>
    <row r="4" spans="3:5" s="14" customFormat="1" ht="12.75" customHeight="1" hidden="1">
      <c r="C4" s="13"/>
      <c r="E4" s="15"/>
    </row>
    <row r="5" spans="3:9" s="14" customFormat="1" ht="14.25" customHeight="1">
      <c r="C5" s="13"/>
      <c r="E5" s="15"/>
      <c r="I5" s="52">
        <v>145</v>
      </c>
    </row>
    <row r="6" spans="2:5" s="14" customFormat="1" ht="22.5" customHeight="1">
      <c r="B6" s="53" t="s">
        <v>34</v>
      </c>
      <c r="C6" s="13"/>
      <c r="E6" s="15"/>
    </row>
    <row r="7" spans="2:5" s="14" customFormat="1" ht="15.75" customHeight="1">
      <c r="B7" s="67"/>
      <c r="C7" s="13"/>
      <c r="E7" s="15"/>
    </row>
    <row r="8" spans="2:10" s="14" customFormat="1" ht="12.75" customHeight="1">
      <c r="B8" s="54" t="s">
        <v>43</v>
      </c>
      <c r="C8" s="13"/>
      <c r="E8" s="15"/>
      <c r="F8" s="16"/>
      <c r="G8" s="16"/>
      <c r="H8" s="16"/>
      <c r="I8" s="17" t="s">
        <v>21</v>
      </c>
      <c r="J8" s="16"/>
    </row>
    <row r="9" spans="2:11" ht="21">
      <c r="B9" s="161" t="s">
        <v>45</v>
      </c>
      <c r="C9" s="160" t="s">
        <v>46</v>
      </c>
      <c r="D9" s="100" t="s">
        <v>47</v>
      </c>
      <c r="E9" s="99" t="s">
        <v>48</v>
      </c>
      <c r="F9" s="172" t="s">
        <v>62</v>
      </c>
      <c r="G9" s="172" t="s">
        <v>52</v>
      </c>
      <c r="H9" s="172" t="s">
        <v>81</v>
      </c>
      <c r="I9" s="182" t="s">
        <v>53</v>
      </c>
      <c r="J9" s="166" t="s">
        <v>54</v>
      </c>
      <c r="K9" s="14"/>
    </row>
    <row r="10" spans="2:10" s="55" customFormat="1" ht="15" customHeight="1">
      <c r="B10" s="19" t="s">
        <v>2</v>
      </c>
      <c r="C10" s="20" t="s">
        <v>3</v>
      </c>
      <c r="D10" s="21" t="s">
        <v>4</v>
      </c>
      <c r="E10" s="21" t="s">
        <v>5</v>
      </c>
      <c r="F10" s="173"/>
      <c r="G10" s="173"/>
      <c r="H10" s="173"/>
      <c r="I10" s="183"/>
      <c r="J10" s="167"/>
    </row>
    <row r="11" spans="2:10" s="14" customFormat="1" ht="15" customHeight="1">
      <c r="B11" s="56">
        <v>500</v>
      </c>
      <c r="C11" s="57">
        <v>579</v>
      </c>
      <c r="D11" s="57">
        <v>80</v>
      </c>
      <c r="E11" s="57">
        <v>80</v>
      </c>
      <c r="F11" s="58">
        <v>1.25</v>
      </c>
      <c r="G11" s="58">
        <v>0.4</v>
      </c>
      <c r="H11" s="58">
        <v>0.44</v>
      </c>
      <c r="I11" s="59">
        <v>116</v>
      </c>
      <c r="J11" s="60">
        <v>1.2994</v>
      </c>
    </row>
    <row r="12" spans="2:11" ht="15" customHeight="1">
      <c r="B12" s="61" t="s">
        <v>6</v>
      </c>
      <c r="C12" s="62" t="s">
        <v>6</v>
      </c>
      <c r="D12" s="63" t="s">
        <v>6</v>
      </c>
      <c r="E12" s="63" t="s">
        <v>6</v>
      </c>
      <c r="F12" s="63" t="s">
        <v>7</v>
      </c>
      <c r="G12" s="63" t="s">
        <v>8</v>
      </c>
      <c r="H12" s="63" t="s">
        <v>22</v>
      </c>
      <c r="I12" s="63" t="s">
        <v>10</v>
      </c>
      <c r="J12" s="64" t="s">
        <v>2</v>
      </c>
      <c r="K12" s="14"/>
    </row>
    <row r="13" spans="2:30" s="14" customFormat="1" ht="15" customHeight="1">
      <c r="B13" s="143"/>
      <c r="C13" s="144"/>
      <c r="D13" s="65"/>
      <c r="E13" s="65"/>
      <c r="F13" s="65"/>
      <c r="G13" s="65"/>
      <c r="H13" s="65"/>
      <c r="J13" s="66"/>
      <c r="L13" s="55"/>
      <c r="M13" s="55"/>
      <c r="N13" s="55"/>
      <c r="O13" s="55"/>
      <c r="P13" s="55"/>
      <c r="Q13" s="55"/>
      <c r="R13" s="55"/>
      <c r="S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2:30" ht="15" customHeight="1">
      <c r="B14" s="67"/>
      <c r="C14" s="68"/>
      <c r="D14" s="48"/>
      <c r="E14" s="48"/>
      <c r="F14" s="48"/>
      <c r="I14" s="141"/>
      <c r="J14" s="69" t="s">
        <v>68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2:30" s="70" customFormat="1" ht="15" customHeight="1">
      <c r="B15" s="71" t="s">
        <v>63</v>
      </c>
      <c r="C15" s="11"/>
      <c r="D15" s="11"/>
      <c r="E15" s="11"/>
      <c r="F15" s="11"/>
      <c r="G15" s="14"/>
      <c r="H15" s="14"/>
      <c r="I15" s="142" t="s">
        <v>23</v>
      </c>
      <c r="J15" s="72" t="s">
        <v>69</v>
      </c>
      <c r="K15" s="14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10" s="14" customFormat="1" ht="15" customHeight="1">
      <c r="B16" s="73"/>
      <c r="C16" s="74"/>
      <c r="D16" s="74"/>
      <c r="E16" s="74"/>
      <c r="F16" s="75" t="s">
        <v>64</v>
      </c>
      <c r="G16" s="76" t="s">
        <v>24</v>
      </c>
      <c r="H16" s="77">
        <v>90</v>
      </c>
      <c r="I16" s="78">
        <v>75</v>
      </c>
      <c r="J16" s="79">
        <v>100</v>
      </c>
    </row>
    <row r="17" spans="2:30" s="14" customFormat="1" ht="15" customHeight="1">
      <c r="B17" s="80"/>
      <c r="C17" s="81"/>
      <c r="D17" s="65"/>
      <c r="E17" s="65"/>
      <c r="F17" s="82" t="s">
        <v>65</v>
      </c>
      <c r="G17" s="83" t="s">
        <v>25</v>
      </c>
      <c r="H17" s="57">
        <v>70</v>
      </c>
      <c r="I17" s="84">
        <v>65</v>
      </c>
      <c r="J17" s="85">
        <v>80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s="14" customFormat="1" ht="15" customHeight="1">
      <c r="B18" s="86"/>
      <c r="C18" s="65"/>
      <c r="D18" s="65"/>
      <c r="E18" s="65"/>
      <c r="F18" s="82" t="s">
        <v>66</v>
      </c>
      <c r="G18" s="83" t="s">
        <v>26</v>
      </c>
      <c r="H18" s="59">
        <v>20</v>
      </c>
      <c r="I18" s="87">
        <v>20</v>
      </c>
      <c r="J18" s="88">
        <v>20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s="14" customFormat="1" ht="15" customHeight="1">
      <c r="B19" s="89"/>
      <c r="C19" s="90"/>
      <c r="D19" s="91"/>
      <c r="E19" s="92"/>
      <c r="F19" s="93" t="s">
        <v>67</v>
      </c>
      <c r="G19" s="94" t="s">
        <v>27</v>
      </c>
      <c r="H19" s="95">
        <f>((H16+H17)/2)-H18</f>
        <v>60</v>
      </c>
      <c r="I19" s="96">
        <f>((I16+I17)/2)-I18</f>
        <v>50</v>
      </c>
      <c r="J19" s="97">
        <f>((J16+J17)/2)-J18</f>
        <v>70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2:32" s="14" customFormat="1" ht="15" customHeight="1">
      <c r="B20" s="98" t="s">
        <v>71</v>
      </c>
      <c r="C20" s="174" t="s">
        <v>47</v>
      </c>
      <c r="D20" s="174"/>
      <c r="E20" s="99" t="s">
        <v>49</v>
      </c>
      <c r="F20" s="100" t="s">
        <v>51</v>
      </c>
      <c r="G20" s="101" t="s">
        <v>72</v>
      </c>
      <c r="H20" s="99" t="s">
        <v>73</v>
      </c>
      <c r="I20" s="102" t="s">
        <v>73</v>
      </c>
      <c r="J20" s="103" t="s">
        <v>73</v>
      </c>
      <c r="L20" s="175" t="s">
        <v>79</v>
      </c>
      <c r="M20" s="175"/>
      <c r="N20" s="175"/>
      <c r="O20" s="175"/>
      <c r="P20" s="175"/>
      <c r="Q20" s="175"/>
      <c r="R20" s="175"/>
      <c r="S20" s="175"/>
      <c r="T20" s="9"/>
      <c r="U20" s="9"/>
      <c r="V20" s="175" t="s">
        <v>80</v>
      </c>
      <c r="W20" s="175"/>
      <c r="X20" s="175"/>
      <c r="Y20" s="175"/>
      <c r="Z20" s="175"/>
      <c r="AA20" s="175"/>
      <c r="AB20" s="175"/>
      <c r="AC20" s="175"/>
      <c r="AD20" s="9"/>
      <c r="AE20" s="9"/>
      <c r="AF20" s="45"/>
    </row>
    <row r="21" spans="2:34" s="55" customFormat="1" ht="15" customHeight="1">
      <c r="B21" s="104" t="s">
        <v>70</v>
      </c>
      <c r="C21" s="176" t="s">
        <v>28</v>
      </c>
      <c r="D21" s="176"/>
      <c r="E21" s="106" t="s">
        <v>7</v>
      </c>
      <c r="F21" s="106" t="s">
        <v>8</v>
      </c>
      <c r="G21" s="162" t="s">
        <v>22</v>
      </c>
      <c r="H21" s="105" t="s">
        <v>29</v>
      </c>
      <c r="I21" s="107" t="s">
        <v>29</v>
      </c>
      <c r="J21" s="108" t="s">
        <v>29</v>
      </c>
      <c r="K21" s="109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10"/>
      <c r="AA21" s="110"/>
      <c r="AB21" s="110"/>
      <c r="AC21" s="110"/>
      <c r="AD21" s="110"/>
      <c r="AE21" s="110"/>
      <c r="AF21" s="110"/>
      <c r="AG21" s="110"/>
      <c r="AH21" s="110"/>
    </row>
    <row r="22" spans="2:31" ht="15" customHeight="1">
      <c r="B22" s="118">
        <v>1</v>
      </c>
      <c r="C22" s="177">
        <f aca="true" t="shared" si="0" ref="C22:C37">$D$11*B22+B22-1</f>
        <v>80</v>
      </c>
      <c r="D22" s="177"/>
      <c r="E22" s="119">
        <f aca="true" t="shared" si="1" ref="E22:E37">$F$11*B22</f>
        <v>1.25</v>
      </c>
      <c r="F22" s="120">
        <f aca="true" t="shared" si="2" ref="F22:F37">$G$11*B22</f>
        <v>0.4</v>
      </c>
      <c r="G22" s="119">
        <f aca="true" t="shared" si="3" ref="G22:G37">$H$11*B22</f>
        <v>0.44</v>
      </c>
      <c r="H22" s="121">
        <f aca="true" t="shared" si="4" ref="H22:J37">$I$11*H$2*H$3*$B22</f>
        <v>147.0097369006362</v>
      </c>
      <c r="I22" s="122">
        <f t="shared" si="4"/>
        <v>116</v>
      </c>
      <c r="J22" s="123">
        <f t="shared" si="4"/>
        <v>179.61258312767364</v>
      </c>
      <c r="K22" s="9"/>
      <c r="L22" s="178"/>
      <c r="M22" s="178"/>
      <c r="N22" s="178"/>
      <c r="O22" s="178"/>
      <c r="P22" s="178"/>
      <c r="Q22" s="178"/>
      <c r="R22" s="178"/>
      <c r="S22" s="178"/>
      <c r="T22" s="9"/>
      <c r="U22" s="9"/>
      <c r="V22" s="178"/>
      <c r="W22" s="178"/>
      <c r="X22" s="178"/>
      <c r="Y22" s="178"/>
      <c r="Z22" s="178"/>
      <c r="AA22" s="178"/>
      <c r="AB22" s="178"/>
      <c r="AC22" s="178"/>
      <c r="AD22" s="9"/>
      <c r="AE22" s="9"/>
    </row>
    <row r="23" spans="2:13" ht="15" customHeight="1">
      <c r="B23" s="118">
        <v>2</v>
      </c>
      <c r="C23" s="179">
        <f t="shared" si="0"/>
        <v>161</v>
      </c>
      <c r="D23" s="179"/>
      <c r="E23" s="119">
        <f t="shared" si="1"/>
        <v>2.5</v>
      </c>
      <c r="F23" s="120">
        <f t="shared" si="2"/>
        <v>0.8</v>
      </c>
      <c r="G23" s="119">
        <f t="shared" si="3"/>
        <v>0.88</v>
      </c>
      <c r="H23" s="121">
        <f t="shared" si="4"/>
        <v>294.0194738012724</v>
      </c>
      <c r="I23" s="122">
        <f t="shared" si="4"/>
        <v>232</v>
      </c>
      <c r="J23" s="123">
        <f t="shared" si="4"/>
        <v>359.2251662553473</v>
      </c>
      <c r="K23" s="9"/>
      <c r="L23" s="9"/>
      <c r="M23" s="9"/>
    </row>
    <row r="24" spans="2:13" ht="15" customHeight="1">
      <c r="B24" s="118">
        <v>4</v>
      </c>
      <c r="C24" s="179">
        <f t="shared" si="0"/>
        <v>323</v>
      </c>
      <c r="D24" s="179"/>
      <c r="E24" s="119">
        <f t="shared" si="1"/>
        <v>5</v>
      </c>
      <c r="F24" s="120">
        <f t="shared" si="2"/>
        <v>1.6</v>
      </c>
      <c r="G24" s="119">
        <f t="shared" si="3"/>
        <v>1.76</v>
      </c>
      <c r="H24" s="121">
        <f t="shared" si="4"/>
        <v>588.0389476025448</v>
      </c>
      <c r="I24" s="122">
        <f t="shared" si="4"/>
        <v>464</v>
      </c>
      <c r="J24" s="123">
        <f t="shared" si="4"/>
        <v>718.4503325106946</v>
      </c>
      <c r="K24" s="9"/>
      <c r="L24" s="9"/>
      <c r="M24" s="9"/>
    </row>
    <row r="25" spans="2:13" ht="15" customHeight="1">
      <c r="B25" s="118">
        <v>6</v>
      </c>
      <c r="C25" s="179">
        <f t="shared" si="0"/>
        <v>485</v>
      </c>
      <c r="D25" s="179"/>
      <c r="E25" s="119">
        <f t="shared" si="1"/>
        <v>7.5</v>
      </c>
      <c r="F25" s="120">
        <f t="shared" si="2"/>
        <v>2.4000000000000004</v>
      </c>
      <c r="G25" s="119">
        <f t="shared" si="3"/>
        <v>2.64</v>
      </c>
      <c r="H25" s="121">
        <f t="shared" si="4"/>
        <v>882.0584214038172</v>
      </c>
      <c r="I25" s="122">
        <f t="shared" si="4"/>
        <v>696</v>
      </c>
      <c r="J25" s="123">
        <f t="shared" si="4"/>
        <v>1077.675498766042</v>
      </c>
      <c r="K25" s="9"/>
      <c r="L25" s="9"/>
      <c r="M25" s="9"/>
    </row>
    <row r="26" spans="2:13" ht="15" customHeight="1">
      <c r="B26" s="118">
        <v>8</v>
      </c>
      <c r="C26" s="179">
        <f t="shared" si="0"/>
        <v>647</v>
      </c>
      <c r="D26" s="179"/>
      <c r="E26" s="119">
        <f t="shared" si="1"/>
        <v>10</v>
      </c>
      <c r="F26" s="120">
        <f t="shared" si="2"/>
        <v>3.2</v>
      </c>
      <c r="G26" s="119">
        <f t="shared" si="3"/>
        <v>3.52</v>
      </c>
      <c r="H26" s="121">
        <f t="shared" si="4"/>
        <v>1176.0778952050896</v>
      </c>
      <c r="I26" s="122">
        <f t="shared" si="4"/>
        <v>928</v>
      </c>
      <c r="J26" s="123">
        <f t="shared" si="4"/>
        <v>1436.9006650213892</v>
      </c>
      <c r="K26" s="9"/>
      <c r="L26" s="9"/>
      <c r="M26" s="9"/>
    </row>
    <row r="27" spans="2:14" ht="15" customHeight="1">
      <c r="B27" s="118">
        <v>10</v>
      </c>
      <c r="C27" s="179">
        <f t="shared" si="0"/>
        <v>809</v>
      </c>
      <c r="D27" s="179"/>
      <c r="E27" s="119">
        <f t="shared" si="1"/>
        <v>12.5</v>
      </c>
      <c r="F27" s="120">
        <f t="shared" si="2"/>
        <v>4</v>
      </c>
      <c r="G27" s="119">
        <f t="shared" si="3"/>
        <v>4.4</v>
      </c>
      <c r="H27" s="121">
        <f t="shared" si="4"/>
        <v>1470.097369006362</v>
      </c>
      <c r="I27" s="122">
        <f t="shared" si="4"/>
        <v>1160</v>
      </c>
      <c r="J27" s="123">
        <f t="shared" si="4"/>
        <v>1796.1258312767363</v>
      </c>
      <c r="K27" s="9"/>
      <c r="L27" s="9"/>
      <c r="M27" s="9"/>
      <c r="N27" s="10"/>
    </row>
    <row r="28" spans="2:14" ht="15" customHeight="1">
      <c r="B28" s="118">
        <v>12</v>
      </c>
      <c r="C28" s="179">
        <f t="shared" si="0"/>
        <v>971</v>
      </c>
      <c r="D28" s="179"/>
      <c r="E28" s="119">
        <f t="shared" si="1"/>
        <v>15</v>
      </c>
      <c r="F28" s="120">
        <f t="shared" si="2"/>
        <v>4.800000000000001</v>
      </c>
      <c r="G28" s="119">
        <f t="shared" si="3"/>
        <v>5.28</v>
      </c>
      <c r="H28" s="121">
        <f t="shared" si="4"/>
        <v>1764.1168428076344</v>
      </c>
      <c r="I28" s="122">
        <f t="shared" si="4"/>
        <v>1392</v>
      </c>
      <c r="J28" s="123">
        <f t="shared" si="4"/>
        <v>2155.350997532084</v>
      </c>
      <c r="K28" s="9"/>
      <c r="L28" s="9"/>
      <c r="M28" s="9"/>
      <c r="N28" s="10"/>
    </row>
    <row r="29" spans="2:14" ht="15" customHeight="1">
      <c r="B29" s="118">
        <v>14</v>
      </c>
      <c r="C29" s="179">
        <f t="shared" si="0"/>
        <v>1133</v>
      </c>
      <c r="D29" s="179"/>
      <c r="E29" s="119">
        <f t="shared" si="1"/>
        <v>17.5</v>
      </c>
      <c r="F29" s="120">
        <f t="shared" si="2"/>
        <v>5.6000000000000005</v>
      </c>
      <c r="G29" s="119">
        <f t="shared" si="3"/>
        <v>6.16</v>
      </c>
      <c r="H29" s="121">
        <f t="shared" si="4"/>
        <v>2058.136316608907</v>
      </c>
      <c r="I29" s="122">
        <f t="shared" si="4"/>
        <v>1624</v>
      </c>
      <c r="J29" s="123">
        <f t="shared" si="4"/>
        <v>2514.576163787431</v>
      </c>
      <c r="K29" s="9"/>
      <c r="L29" s="9"/>
      <c r="M29" s="9"/>
      <c r="N29" s="10"/>
    </row>
    <row r="30" spans="2:14" ht="15" customHeight="1">
      <c r="B30" s="118">
        <v>16</v>
      </c>
      <c r="C30" s="179">
        <f t="shared" si="0"/>
        <v>1295</v>
      </c>
      <c r="D30" s="179"/>
      <c r="E30" s="119">
        <f t="shared" si="1"/>
        <v>20</v>
      </c>
      <c r="F30" s="120">
        <f t="shared" si="2"/>
        <v>6.4</v>
      </c>
      <c r="G30" s="119">
        <f t="shared" si="3"/>
        <v>7.04</v>
      </c>
      <c r="H30" s="121">
        <f t="shared" si="4"/>
        <v>2352.155790410179</v>
      </c>
      <c r="I30" s="122">
        <f t="shared" si="4"/>
        <v>1856</v>
      </c>
      <c r="J30" s="123">
        <f t="shared" si="4"/>
        <v>2873.8013300427783</v>
      </c>
      <c r="K30" s="9"/>
      <c r="L30" s="9"/>
      <c r="M30" s="9"/>
      <c r="N30" s="10"/>
    </row>
    <row r="31" spans="2:14" ht="15" customHeight="1">
      <c r="B31" s="118">
        <v>18</v>
      </c>
      <c r="C31" s="179">
        <f t="shared" si="0"/>
        <v>1457</v>
      </c>
      <c r="D31" s="179"/>
      <c r="E31" s="119">
        <f t="shared" si="1"/>
        <v>22.5</v>
      </c>
      <c r="F31" s="120">
        <f t="shared" si="2"/>
        <v>7.2</v>
      </c>
      <c r="G31" s="119">
        <f t="shared" si="3"/>
        <v>7.92</v>
      </c>
      <c r="H31" s="121">
        <f t="shared" si="4"/>
        <v>2646.1752642114516</v>
      </c>
      <c r="I31" s="122">
        <f t="shared" si="4"/>
        <v>2088</v>
      </c>
      <c r="J31" s="123">
        <f t="shared" si="4"/>
        <v>3233.0264962981255</v>
      </c>
      <c r="K31" s="9"/>
      <c r="L31" s="9"/>
      <c r="M31" s="9"/>
      <c r="N31" s="10"/>
    </row>
    <row r="32" spans="2:14" ht="15" customHeight="1">
      <c r="B32" s="118">
        <v>20</v>
      </c>
      <c r="C32" s="179">
        <f t="shared" si="0"/>
        <v>1619</v>
      </c>
      <c r="D32" s="179"/>
      <c r="E32" s="119">
        <f t="shared" si="1"/>
        <v>25</v>
      </c>
      <c r="F32" s="120">
        <f t="shared" si="2"/>
        <v>8</v>
      </c>
      <c r="G32" s="119">
        <f t="shared" si="3"/>
        <v>8.8</v>
      </c>
      <c r="H32" s="121">
        <f t="shared" si="4"/>
        <v>2940.194738012724</v>
      </c>
      <c r="I32" s="122">
        <f t="shared" si="4"/>
        <v>2320</v>
      </c>
      <c r="J32" s="123">
        <f t="shared" si="4"/>
        <v>3592.2516625534727</v>
      </c>
      <c r="K32" s="9"/>
      <c r="L32" s="9"/>
      <c r="M32" s="9"/>
      <c r="N32" s="10"/>
    </row>
    <row r="33" spans="2:14" ht="15" customHeight="1">
      <c r="B33" s="118">
        <v>22</v>
      </c>
      <c r="C33" s="179">
        <f t="shared" si="0"/>
        <v>1781</v>
      </c>
      <c r="D33" s="179"/>
      <c r="E33" s="119">
        <f t="shared" si="1"/>
        <v>27.5</v>
      </c>
      <c r="F33" s="120">
        <f t="shared" si="2"/>
        <v>8.8</v>
      </c>
      <c r="G33" s="119">
        <f t="shared" si="3"/>
        <v>9.68</v>
      </c>
      <c r="H33" s="121">
        <f t="shared" si="4"/>
        <v>3234.2142118139964</v>
      </c>
      <c r="I33" s="122">
        <f t="shared" si="4"/>
        <v>2552</v>
      </c>
      <c r="J33" s="123">
        <f t="shared" si="4"/>
        <v>3951.4768288088203</v>
      </c>
      <c r="K33" s="9"/>
      <c r="L33" s="9"/>
      <c r="M33" s="9"/>
      <c r="N33" s="10"/>
    </row>
    <row r="34" spans="2:14" ht="15" customHeight="1">
      <c r="B34" s="118">
        <v>24</v>
      </c>
      <c r="C34" s="179">
        <f t="shared" si="0"/>
        <v>1943</v>
      </c>
      <c r="D34" s="179"/>
      <c r="E34" s="119">
        <f t="shared" si="1"/>
        <v>30</v>
      </c>
      <c r="F34" s="120">
        <f t="shared" si="2"/>
        <v>9.600000000000001</v>
      </c>
      <c r="G34" s="119">
        <f t="shared" si="3"/>
        <v>10.56</v>
      </c>
      <c r="H34" s="121">
        <f t="shared" si="4"/>
        <v>3528.2336856152688</v>
      </c>
      <c r="I34" s="122">
        <f t="shared" si="4"/>
        <v>2784</v>
      </c>
      <c r="J34" s="123">
        <f t="shared" si="4"/>
        <v>4310.701995064168</v>
      </c>
      <c r="K34" s="9"/>
      <c r="L34" s="9"/>
      <c r="M34" s="9"/>
      <c r="N34" s="10"/>
    </row>
    <row r="35" spans="2:14" ht="15" customHeight="1">
      <c r="B35" s="118">
        <v>26</v>
      </c>
      <c r="C35" s="179">
        <f t="shared" si="0"/>
        <v>2105</v>
      </c>
      <c r="D35" s="179"/>
      <c r="E35" s="119">
        <f t="shared" si="1"/>
        <v>32.5</v>
      </c>
      <c r="F35" s="120">
        <f t="shared" si="2"/>
        <v>10.4</v>
      </c>
      <c r="G35" s="119">
        <f t="shared" si="3"/>
        <v>11.44</v>
      </c>
      <c r="H35" s="121">
        <f t="shared" si="4"/>
        <v>3822.253159416541</v>
      </c>
      <c r="I35" s="122">
        <f t="shared" si="4"/>
        <v>3016</v>
      </c>
      <c r="J35" s="123">
        <f t="shared" si="4"/>
        <v>4669.927161319515</v>
      </c>
      <c r="K35" s="9"/>
      <c r="L35" s="9"/>
      <c r="M35" s="9"/>
      <c r="N35" s="10"/>
    </row>
    <row r="36" spans="2:32" ht="15" customHeight="1">
      <c r="B36" s="118">
        <v>28</v>
      </c>
      <c r="C36" s="179">
        <f t="shared" si="0"/>
        <v>2267</v>
      </c>
      <c r="D36" s="179"/>
      <c r="E36" s="119">
        <f t="shared" si="1"/>
        <v>35</v>
      </c>
      <c r="F36" s="120">
        <f t="shared" si="2"/>
        <v>11.200000000000001</v>
      </c>
      <c r="G36" s="119">
        <f t="shared" si="3"/>
        <v>12.32</v>
      </c>
      <c r="H36" s="121">
        <f t="shared" si="4"/>
        <v>4116.272633217814</v>
      </c>
      <c r="I36" s="122">
        <f t="shared" si="4"/>
        <v>3248</v>
      </c>
      <c r="J36" s="123">
        <f t="shared" si="4"/>
        <v>5029.152327574862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0"/>
    </row>
    <row r="37" spans="2:32" ht="15" customHeight="1">
      <c r="B37" s="124">
        <v>30</v>
      </c>
      <c r="C37" s="181">
        <f t="shared" si="0"/>
        <v>2429</v>
      </c>
      <c r="D37" s="181"/>
      <c r="E37" s="125">
        <f t="shared" si="1"/>
        <v>37.5</v>
      </c>
      <c r="F37" s="126">
        <f t="shared" si="2"/>
        <v>12</v>
      </c>
      <c r="G37" s="125">
        <f t="shared" si="3"/>
        <v>13.2</v>
      </c>
      <c r="H37" s="127">
        <f t="shared" si="4"/>
        <v>4410.292107019086</v>
      </c>
      <c r="I37" s="128">
        <f t="shared" si="4"/>
        <v>3480</v>
      </c>
      <c r="J37" s="129">
        <f t="shared" si="4"/>
        <v>5388.3774938302095</v>
      </c>
      <c r="K37" s="14"/>
      <c r="AD37" s="9"/>
      <c r="AE37" s="9"/>
      <c r="AF37" s="10"/>
    </row>
    <row r="38" spans="2:32" ht="15" customHeight="1">
      <c r="B38" s="111"/>
      <c r="C38" s="111"/>
      <c r="D38" s="43"/>
      <c r="E38" s="43"/>
      <c r="F38" s="43"/>
      <c r="G38" s="112"/>
      <c r="H38" s="112"/>
      <c r="I38" s="112"/>
      <c r="J38" s="112"/>
      <c r="K38" s="14"/>
      <c r="AD38" s="9"/>
      <c r="AE38" s="9"/>
      <c r="AF38" s="10"/>
    </row>
    <row r="39" spans="2:32" ht="15" customHeight="1">
      <c r="B39" s="186" t="s">
        <v>74</v>
      </c>
      <c r="C39" s="186"/>
      <c r="D39" s="186"/>
      <c r="E39" s="186"/>
      <c r="F39" s="130">
        <v>45</v>
      </c>
      <c r="G39" s="131">
        <v>40</v>
      </c>
      <c r="H39" s="131">
        <v>35</v>
      </c>
      <c r="I39" s="131">
        <v>30</v>
      </c>
      <c r="J39" s="132">
        <v>25</v>
      </c>
      <c r="K39" s="14"/>
      <c r="AD39" s="9"/>
      <c r="AE39" s="9"/>
      <c r="AF39" s="10"/>
    </row>
    <row r="40" spans="2:32" ht="15" customHeight="1">
      <c r="B40" s="187" t="s">
        <v>75</v>
      </c>
      <c r="C40" s="187"/>
      <c r="D40" s="187"/>
      <c r="E40" s="187"/>
      <c r="F40" s="133">
        <v>0.87</v>
      </c>
      <c r="G40" s="126">
        <v>0.75</v>
      </c>
      <c r="H40" s="126">
        <v>0.63</v>
      </c>
      <c r="I40" s="126">
        <v>0.51</v>
      </c>
      <c r="J40" s="134">
        <v>0.41</v>
      </c>
      <c r="K40" s="14"/>
      <c r="AD40" s="9"/>
      <c r="AE40" s="9"/>
      <c r="AF40" s="10"/>
    </row>
    <row r="41" spans="2:30" ht="15" customHeight="1">
      <c r="B41" s="113"/>
      <c r="K41" s="14"/>
      <c r="AD41" s="14"/>
    </row>
    <row r="42" spans="1:10" ht="15" customHeight="1">
      <c r="A42" s="114"/>
      <c r="B42" s="135" t="s">
        <v>57</v>
      </c>
      <c r="C42" s="136"/>
      <c r="D42" s="137"/>
      <c r="E42" s="137"/>
      <c r="F42" s="137"/>
      <c r="G42" s="137"/>
      <c r="H42" s="137"/>
      <c r="I42" s="137"/>
      <c r="J42" s="138" t="s">
        <v>78</v>
      </c>
    </row>
    <row r="43" spans="1:10" ht="15" customHeight="1">
      <c r="A43" s="114"/>
      <c r="B43" s="135" t="s">
        <v>76</v>
      </c>
      <c r="C43" s="136"/>
      <c r="D43" s="137"/>
      <c r="E43" s="137"/>
      <c r="F43" s="137"/>
      <c r="G43" s="137"/>
      <c r="H43" s="137"/>
      <c r="I43" s="137"/>
      <c r="J43" s="138" t="s">
        <v>83</v>
      </c>
    </row>
    <row r="44" spans="1:10" ht="15" customHeight="1">
      <c r="A44" s="114"/>
      <c r="B44" s="39" t="s">
        <v>59</v>
      </c>
      <c r="C44" s="139"/>
      <c r="D44" s="137"/>
      <c r="E44" s="137"/>
      <c r="F44" s="137"/>
      <c r="G44" s="137"/>
      <c r="H44" s="137"/>
      <c r="I44" s="137"/>
      <c r="J44" s="138" t="s">
        <v>15</v>
      </c>
    </row>
    <row r="45" spans="1:37" ht="15" customHeight="1">
      <c r="A45" s="114"/>
      <c r="B45" s="39" t="s">
        <v>61</v>
      </c>
      <c r="C45" s="136"/>
      <c r="D45" s="137"/>
      <c r="E45" s="137"/>
      <c r="F45" s="137"/>
      <c r="G45" s="137"/>
      <c r="H45" s="137"/>
      <c r="I45" s="137"/>
      <c r="J45" s="138" t="s">
        <v>16</v>
      </c>
      <c r="AF45" s="115" t="s">
        <v>12</v>
      </c>
      <c r="AG45" s="115"/>
      <c r="AH45" s="115"/>
      <c r="AI45" s="115"/>
      <c r="AJ45" s="115"/>
      <c r="AK45" s="115"/>
    </row>
    <row r="46" spans="1:37" ht="9" customHeight="1">
      <c r="A46" s="116"/>
      <c r="B46" s="42"/>
      <c r="C46" s="42"/>
      <c r="D46" s="43"/>
      <c r="E46" s="43"/>
      <c r="F46" s="43"/>
      <c r="G46" s="43"/>
      <c r="H46" s="43"/>
      <c r="I46" s="43"/>
      <c r="J46" s="44"/>
      <c r="AF46" s="180"/>
      <c r="AG46" s="180"/>
      <c r="AH46" s="180"/>
      <c r="AI46" s="180"/>
      <c r="AJ46" s="115"/>
      <c r="AK46" s="115"/>
    </row>
  </sheetData>
  <sheetProtection/>
  <mergeCells count="31">
    <mergeCell ref="C35:D35"/>
    <mergeCell ref="C29:D29"/>
    <mergeCell ref="C30:D30"/>
    <mergeCell ref="C31:D31"/>
    <mergeCell ref="C32:D32"/>
    <mergeCell ref="AF46:AI46"/>
    <mergeCell ref="C36:D36"/>
    <mergeCell ref="C37:D37"/>
    <mergeCell ref="B39:E39"/>
    <mergeCell ref="B40:E40"/>
    <mergeCell ref="F9:F10"/>
    <mergeCell ref="G9:G10"/>
    <mergeCell ref="H9:H10"/>
    <mergeCell ref="I9:I10"/>
    <mergeCell ref="J9:J10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rintOptions/>
  <pageMargins left="0.39375" right="0.19652777777777777" top="0.39375" bottom="0.39375" header="0.5118055555555556" footer="0.5118055555555556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46"/>
  <sheetViews>
    <sheetView showGridLines="0" tabSelected="1" zoomScalePageLayoutView="0" workbookViewId="0" topLeftCell="A1">
      <selection activeCell="W55" sqref="W55"/>
    </sheetView>
  </sheetViews>
  <sheetFormatPr defaultColWidth="9.00390625" defaultRowHeight="12.75"/>
  <cols>
    <col min="1" max="1" width="4.75390625" style="45" customWidth="1"/>
    <col min="2" max="2" width="11.00390625" style="46" customWidth="1"/>
    <col min="3" max="3" width="7.00390625" style="47" bestFit="1" customWidth="1"/>
    <col min="4" max="4" width="7.125" style="45" bestFit="1" customWidth="1"/>
    <col min="5" max="5" width="8.375" style="45" bestFit="1" customWidth="1"/>
    <col min="6" max="6" width="7.875" style="45" customWidth="1"/>
    <col min="7" max="7" width="8.625" style="45" customWidth="1"/>
    <col min="8" max="8" width="11.625" style="45" bestFit="1" customWidth="1"/>
    <col min="9" max="9" width="9.25390625" style="45" bestFit="1" customWidth="1"/>
    <col min="10" max="10" width="12.25390625" style="45" customWidth="1"/>
    <col min="11" max="11" width="3.375" style="45" customWidth="1"/>
    <col min="12" max="30" width="1.00390625" style="45" customWidth="1"/>
    <col min="31" max="36" width="1.25" style="45" customWidth="1"/>
    <col min="37" max="38" width="0" style="45" hidden="1" customWidth="1"/>
    <col min="39" max="59" width="1.25" style="45" customWidth="1"/>
    <col min="60" max="16384" width="9.125" style="45" customWidth="1"/>
  </cols>
  <sheetData>
    <row r="1" ht="10.5">
      <c r="C1" s="45"/>
    </row>
    <row r="2" spans="2:10" ht="12.75" customHeight="1" hidden="1">
      <c r="B2" s="48"/>
      <c r="F2" s="49" t="s">
        <v>17</v>
      </c>
      <c r="G2" s="45" t="s">
        <v>18</v>
      </c>
      <c r="H2" s="45">
        <f>_XLL.РЯД.СУММ((H19/50),$J$11,0,1)</f>
        <v>1.2652244088304885</v>
      </c>
      <c r="I2" s="45">
        <f>_XLL.РЯД.СУММ((I19/50),$J$11,0,1)</f>
        <v>1</v>
      </c>
      <c r="J2" s="45">
        <f>_XLL.РЯД.СУММ((J19/50),$J$11,0,1)</f>
        <v>1.5436505942193486</v>
      </c>
    </row>
    <row r="3" spans="3:10" s="14" customFormat="1" ht="12.75" customHeight="1" hidden="1">
      <c r="C3" s="13"/>
      <c r="E3" s="50"/>
      <c r="F3" s="51" t="s">
        <v>19</v>
      </c>
      <c r="G3" s="14" t="s">
        <v>20</v>
      </c>
      <c r="H3" s="14">
        <v>1</v>
      </c>
      <c r="I3" s="14">
        <v>1</v>
      </c>
      <c r="J3" s="14">
        <v>1</v>
      </c>
    </row>
    <row r="4" spans="3:5" s="14" customFormat="1" ht="12.75" customHeight="1" hidden="1">
      <c r="C4" s="13"/>
      <c r="E4" s="15"/>
    </row>
    <row r="5" spans="3:9" s="14" customFormat="1" ht="14.25" customHeight="1">
      <c r="C5" s="13"/>
      <c r="E5" s="15"/>
      <c r="I5" s="52"/>
    </row>
    <row r="6" spans="2:5" s="14" customFormat="1" ht="22.5" customHeight="1">
      <c r="B6" s="53" t="s">
        <v>32</v>
      </c>
      <c r="C6" s="13"/>
      <c r="E6" s="15"/>
    </row>
    <row r="7" spans="2:5" s="14" customFormat="1" ht="15.75" customHeight="1">
      <c r="B7" s="67"/>
      <c r="C7" s="13"/>
      <c r="E7" s="15"/>
    </row>
    <row r="8" spans="2:10" s="14" customFormat="1" ht="12.75" customHeight="1">
      <c r="B8" s="54" t="s">
        <v>43</v>
      </c>
      <c r="C8" s="13"/>
      <c r="E8" s="15"/>
      <c r="F8" s="16"/>
      <c r="G8" s="16"/>
      <c r="H8" s="16"/>
      <c r="I8" s="17" t="s">
        <v>21</v>
      </c>
      <c r="J8" s="16"/>
    </row>
    <row r="9" spans="2:11" ht="21">
      <c r="B9" s="161" t="s">
        <v>45</v>
      </c>
      <c r="C9" s="160" t="s">
        <v>46</v>
      </c>
      <c r="D9" s="100" t="s">
        <v>47</v>
      </c>
      <c r="E9" s="99" t="s">
        <v>48</v>
      </c>
      <c r="F9" s="172" t="s">
        <v>62</v>
      </c>
      <c r="G9" s="172" t="s">
        <v>52</v>
      </c>
      <c r="H9" s="172" t="s">
        <v>81</v>
      </c>
      <c r="I9" s="182" t="s">
        <v>53</v>
      </c>
      <c r="J9" s="166" t="s">
        <v>54</v>
      </c>
      <c r="K9" s="14"/>
    </row>
    <row r="10" spans="2:10" s="55" customFormat="1" ht="15" customHeight="1">
      <c r="B10" s="19" t="s">
        <v>2</v>
      </c>
      <c r="C10" s="20" t="s">
        <v>3</v>
      </c>
      <c r="D10" s="21" t="s">
        <v>4</v>
      </c>
      <c r="E10" s="21" t="s">
        <v>5</v>
      </c>
      <c r="F10" s="173"/>
      <c r="G10" s="173"/>
      <c r="H10" s="173"/>
      <c r="I10" s="183"/>
      <c r="J10" s="167"/>
    </row>
    <row r="11" spans="2:10" s="14" customFormat="1" ht="15" customHeight="1">
      <c r="B11" s="56">
        <v>350</v>
      </c>
      <c r="C11" s="57">
        <v>429</v>
      </c>
      <c r="D11" s="57">
        <v>80</v>
      </c>
      <c r="E11" s="57">
        <v>80</v>
      </c>
      <c r="F11" s="58">
        <v>1.02</v>
      </c>
      <c r="G11" s="58">
        <v>0.28</v>
      </c>
      <c r="H11" s="58">
        <v>0.35</v>
      </c>
      <c r="I11" s="59">
        <v>87.6</v>
      </c>
      <c r="J11" s="60">
        <v>1.2903</v>
      </c>
    </row>
    <row r="12" spans="2:11" ht="15" customHeight="1">
      <c r="B12" s="61" t="s">
        <v>6</v>
      </c>
      <c r="C12" s="62" t="s">
        <v>6</v>
      </c>
      <c r="D12" s="63" t="s">
        <v>6</v>
      </c>
      <c r="E12" s="63" t="s">
        <v>6</v>
      </c>
      <c r="F12" s="63" t="s">
        <v>7</v>
      </c>
      <c r="G12" s="63" t="s">
        <v>8</v>
      </c>
      <c r="H12" s="63" t="s">
        <v>22</v>
      </c>
      <c r="I12" s="63" t="s">
        <v>10</v>
      </c>
      <c r="J12" s="64" t="s">
        <v>2</v>
      </c>
      <c r="K12" s="14"/>
    </row>
    <row r="13" spans="2:30" s="14" customFormat="1" ht="15" customHeight="1">
      <c r="B13" s="143"/>
      <c r="C13" s="144"/>
      <c r="D13" s="65"/>
      <c r="E13" s="65"/>
      <c r="F13" s="65"/>
      <c r="G13" s="65"/>
      <c r="H13" s="65"/>
      <c r="J13" s="66"/>
      <c r="L13" s="55"/>
      <c r="M13" s="55"/>
      <c r="N13" s="55"/>
      <c r="O13" s="55"/>
      <c r="P13" s="55"/>
      <c r="Q13" s="55"/>
      <c r="R13" s="55"/>
      <c r="S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2:30" ht="15" customHeight="1">
      <c r="B14" s="67"/>
      <c r="C14" s="68"/>
      <c r="D14" s="48"/>
      <c r="E14" s="48"/>
      <c r="F14" s="48"/>
      <c r="I14" s="141"/>
      <c r="J14" s="69" t="s">
        <v>68</v>
      </c>
      <c r="K14" s="14"/>
      <c r="L14" s="14"/>
      <c r="M14" s="14"/>
      <c r="N14" s="14"/>
      <c r="O14" s="14"/>
      <c r="P14" s="14"/>
      <c r="Q14" s="14"/>
      <c r="R14" s="14"/>
      <c r="S14" s="14"/>
      <c r="T14" s="14" t="s">
        <v>33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2:10" s="14" customFormat="1" ht="15" customHeight="1">
      <c r="B15" s="71" t="s">
        <v>63</v>
      </c>
      <c r="C15" s="11"/>
      <c r="D15" s="11"/>
      <c r="E15" s="11"/>
      <c r="F15" s="11"/>
      <c r="I15" s="142" t="s">
        <v>23</v>
      </c>
      <c r="J15" s="72" t="s">
        <v>69</v>
      </c>
    </row>
    <row r="16" spans="2:10" s="14" customFormat="1" ht="15" customHeight="1">
      <c r="B16" s="73"/>
      <c r="C16" s="74"/>
      <c r="D16" s="74"/>
      <c r="E16" s="74"/>
      <c r="F16" s="75" t="s">
        <v>64</v>
      </c>
      <c r="G16" s="76" t="s">
        <v>24</v>
      </c>
      <c r="H16" s="77">
        <v>90</v>
      </c>
      <c r="I16" s="78">
        <v>75</v>
      </c>
      <c r="J16" s="79">
        <v>100</v>
      </c>
    </row>
    <row r="17" spans="2:30" s="14" customFormat="1" ht="15" customHeight="1">
      <c r="B17" s="80"/>
      <c r="C17" s="81"/>
      <c r="D17" s="65"/>
      <c r="E17" s="65"/>
      <c r="F17" s="82" t="s">
        <v>65</v>
      </c>
      <c r="G17" s="83" t="s">
        <v>25</v>
      </c>
      <c r="H17" s="57">
        <v>70</v>
      </c>
      <c r="I17" s="84">
        <v>65</v>
      </c>
      <c r="J17" s="85">
        <v>80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s="14" customFormat="1" ht="15" customHeight="1">
      <c r="B18" s="86"/>
      <c r="C18" s="65"/>
      <c r="D18" s="65"/>
      <c r="E18" s="65"/>
      <c r="F18" s="82" t="s">
        <v>66</v>
      </c>
      <c r="G18" s="83" t="s">
        <v>26</v>
      </c>
      <c r="H18" s="59">
        <v>20</v>
      </c>
      <c r="I18" s="87">
        <v>20</v>
      </c>
      <c r="J18" s="88">
        <v>20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s="14" customFormat="1" ht="15" customHeight="1">
      <c r="B19" s="89"/>
      <c r="C19" s="90"/>
      <c r="D19" s="91"/>
      <c r="E19" s="92"/>
      <c r="F19" s="93" t="s">
        <v>67</v>
      </c>
      <c r="G19" s="94" t="s">
        <v>27</v>
      </c>
      <c r="H19" s="95">
        <f>((H16+H17)/2)-H18</f>
        <v>60</v>
      </c>
      <c r="I19" s="96">
        <f>((I16+I17)/2)-I18</f>
        <v>50</v>
      </c>
      <c r="J19" s="97">
        <f>((J16+J17)/2)-J18</f>
        <v>70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2:32" s="14" customFormat="1" ht="15" customHeight="1">
      <c r="B20" s="98" t="s">
        <v>71</v>
      </c>
      <c r="C20" s="174" t="s">
        <v>47</v>
      </c>
      <c r="D20" s="174"/>
      <c r="E20" s="99" t="s">
        <v>49</v>
      </c>
      <c r="F20" s="100" t="s">
        <v>51</v>
      </c>
      <c r="G20" s="101" t="s">
        <v>72</v>
      </c>
      <c r="H20" s="99" t="s">
        <v>73</v>
      </c>
      <c r="I20" s="102" t="s">
        <v>73</v>
      </c>
      <c r="J20" s="103" t="s">
        <v>73</v>
      </c>
      <c r="L20" s="175" t="s">
        <v>79</v>
      </c>
      <c r="M20" s="175"/>
      <c r="N20" s="175"/>
      <c r="O20" s="175"/>
      <c r="P20" s="175"/>
      <c r="Q20" s="175"/>
      <c r="R20" s="175"/>
      <c r="S20" s="175"/>
      <c r="T20" s="9"/>
      <c r="U20" s="9"/>
      <c r="V20" s="175" t="s">
        <v>80</v>
      </c>
      <c r="W20" s="175"/>
      <c r="X20" s="175"/>
      <c r="Y20" s="175"/>
      <c r="Z20" s="175"/>
      <c r="AA20" s="175"/>
      <c r="AB20" s="175"/>
      <c r="AC20" s="175"/>
      <c r="AD20" s="9"/>
      <c r="AE20" s="9"/>
      <c r="AF20" s="45"/>
    </row>
    <row r="21" spans="2:34" s="55" customFormat="1" ht="15" customHeight="1">
      <c r="B21" s="104" t="s">
        <v>70</v>
      </c>
      <c r="C21" s="176" t="s">
        <v>28</v>
      </c>
      <c r="D21" s="176"/>
      <c r="E21" s="106" t="s">
        <v>7</v>
      </c>
      <c r="F21" s="106" t="s">
        <v>8</v>
      </c>
      <c r="G21" s="162" t="s">
        <v>22</v>
      </c>
      <c r="H21" s="105" t="s">
        <v>29</v>
      </c>
      <c r="I21" s="107" t="s">
        <v>29</v>
      </c>
      <c r="J21" s="108" t="s">
        <v>29</v>
      </c>
      <c r="K21" s="109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10"/>
      <c r="AA21" s="110"/>
      <c r="AB21" s="110"/>
      <c r="AC21" s="110"/>
      <c r="AD21" s="110"/>
      <c r="AE21" s="110"/>
      <c r="AF21" s="110"/>
      <c r="AG21" s="110"/>
      <c r="AH21" s="110"/>
    </row>
    <row r="22" spans="2:31" ht="15" customHeight="1">
      <c r="B22" s="118">
        <v>1</v>
      </c>
      <c r="C22" s="177">
        <f aca="true" t="shared" si="0" ref="C22:C37">$D$11*B22+B22-1</f>
        <v>80</v>
      </c>
      <c r="D22" s="177"/>
      <c r="E22" s="119">
        <f aca="true" t="shared" si="1" ref="E22:E37">$F$11*B22</f>
        <v>1.02</v>
      </c>
      <c r="F22" s="120">
        <f aca="true" t="shared" si="2" ref="F22:F37">$G$11*B22</f>
        <v>0.28</v>
      </c>
      <c r="G22" s="119">
        <f aca="true" t="shared" si="3" ref="G22:G37">$H$11*B22</f>
        <v>0.35</v>
      </c>
      <c r="H22" s="121">
        <f aca="true" t="shared" si="4" ref="H22:J37">$I$11*H$2*H$3*$B22</f>
        <v>110.83365821355078</v>
      </c>
      <c r="I22" s="122">
        <f t="shared" si="4"/>
        <v>87.6</v>
      </c>
      <c r="J22" s="123">
        <f t="shared" si="4"/>
        <v>135.22379205361491</v>
      </c>
      <c r="K22" s="9"/>
      <c r="L22" s="178"/>
      <c r="M22" s="178"/>
      <c r="N22" s="178"/>
      <c r="O22" s="178"/>
      <c r="P22" s="178"/>
      <c r="Q22" s="178"/>
      <c r="R22" s="178"/>
      <c r="S22" s="178"/>
      <c r="T22" s="9"/>
      <c r="U22" s="9"/>
      <c r="V22" s="178"/>
      <c r="W22" s="178"/>
      <c r="X22" s="178"/>
      <c r="Y22" s="178"/>
      <c r="Z22" s="178"/>
      <c r="AA22" s="178"/>
      <c r="AB22" s="178"/>
      <c r="AC22" s="178"/>
      <c r="AD22" s="9"/>
      <c r="AE22" s="9"/>
    </row>
    <row r="23" spans="2:13" ht="15" customHeight="1">
      <c r="B23" s="118">
        <v>2</v>
      </c>
      <c r="C23" s="179">
        <f t="shared" si="0"/>
        <v>161</v>
      </c>
      <c r="D23" s="179"/>
      <c r="E23" s="119">
        <f t="shared" si="1"/>
        <v>2.04</v>
      </c>
      <c r="F23" s="120">
        <f t="shared" si="2"/>
        <v>0.56</v>
      </c>
      <c r="G23" s="119">
        <f t="shared" si="3"/>
        <v>0.7</v>
      </c>
      <c r="H23" s="121">
        <f t="shared" si="4"/>
        <v>221.66731642710155</v>
      </c>
      <c r="I23" s="122">
        <f t="shared" si="4"/>
        <v>175.2</v>
      </c>
      <c r="J23" s="123">
        <f t="shared" si="4"/>
        <v>270.44758410722983</v>
      </c>
      <c r="K23" s="9"/>
      <c r="L23" s="9"/>
      <c r="M23" s="9"/>
    </row>
    <row r="24" spans="2:13" ht="15" customHeight="1">
      <c r="B24" s="118">
        <v>4</v>
      </c>
      <c r="C24" s="179">
        <f t="shared" si="0"/>
        <v>323</v>
      </c>
      <c r="D24" s="179"/>
      <c r="E24" s="119">
        <f t="shared" si="1"/>
        <v>4.08</v>
      </c>
      <c r="F24" s="120">
        <f t="shared" si="2"/>
        <v>1.12</v>
      </c>
      <c r="G24" s="119">
        <f t="shared" si="3"/>
        <v>1.4</v>
      </c>
      <c r="H24" s="121">
        <f t="shared" si="4"/>
        <v>443.3346328542031</v>
      </c>
      <c r="I24" s="122">
        <f t="shared" si="4"/>
        <v>350.4</v>
      </c>
      <c r="J24" s="123">
        <f t="shared" si="4"/>
        <v>540.8951682144597</v>
      </c>
      <c r="K24" s="9"/>
      <c r="L24" s="9"/>
      <c r="M24" s="9"/>
    </row>
    <row r="25" spans="2:13" ht="15" customHeight="1">
      <c r="B25" s="118">
        <v>6</v>
      </c>
      <c r="C25" s="179">
        <f t="shared" si="0"/>
        <v>485</v>
      </c>
      <c r="D25" s="179"/>
      <c r="E25" s="119">
        <f t="shared" si="1"/>
        <v>6.12</v>
      </c>
      <c r="F25" s="120">
        <f t="shared" si="2"/>
        <v>1.6800000000000002</v>
      </c>
      <c r="G25" s="119">
        <f t="shared" si="3"/>
        <v>2.0999999999999996</v>
      </c>
      <c r="H25" s="121">
        <f t="shared" si="4"/>
        <v>665.0019492813046</v>
      </c>
      <c r="I25" s="122">
        <f t="shared" si="4"/>
        <v>525.5999999999999</v>
      </c>
      <c r="J25" s="123">
        <f t="shared" si="4"/>
        <v>811.3427523216894</v>
      </c>
      <c r="K25" s="9"/>
      <c r="L25" s="9"/>
      <c r="M25" s="9"/>
    </row>
    <row r="26" spans="2:13" ht="15" customHeight="1">
      <c r="B26" s="118">
        <v>8</v>
      </c>
      <c r="C26" s="179">
        <f t="shared" si="0"/>
        <v>647</v>
      </c>
      <c r="D26" s="179"/>
      <c r="E26" s="119">
        <f t="shared" si="1"/>
        <v>8.16</v>
      </c>
      <c r="F26" s="120">
        <f t="shared" si="2"/>
        <v>2.24</v>
      </c>
      <c r="G26" s="119">
        <f t="shared" si="3"/>
        <v>2.8</v>
      </c>
      <c r="H26" s="121">
        <f t="shared" si="4"/>
        <v>886.6692657084062</v>
      </c>
      <c r="I26" s="122">
        <f t="shared" si="4"/>
        <v>700.8</v>
      </c>
      <c r="J26" s="123">
        <f t="shared" si="4"/>
        <v>1081.7903364289193</v>
      </c>
      <c r="K26" s="9"/>
      <c r="L26" s="9"/>
      <c r="M26" s="9"/>
    </row>
    <row r="27" spans="2:14" ht="15" customHeight="1">
      <c r="B27" s="118">
        <v>10</v>
      </c>
      <c r="C27" s="179">
        <f t="shared" si="0"/>
        <v>809</v>
      </c>
      <c r="D27" s="179"/>
      <c r="E27" s="119">
        <f t="shared" si="1"/>
        <v>10.2</v>
      </c>
      <c r="F27" s="120">
        <f t="shared" si="2"/>
        <v>2.8000000000000003</v>
      </c>
      <c r="G27" s="119">
        <f t="shared" si="3"/>
        <v>3.5</v>
      </c>
      <c r="H27" s="121">
        <f t="shared" si="4"/>
        <v>1108.3365821355078</v>
      </c>
      <c r="I27" s="122">
        <f t="shared" si="4"/>
        <v>876</v>
      </c>
      <c r="J27" s="123">
        <f t="shared" si="4"/>
        <v>1352.2379205361492</v>
      </c>
      <c r="K27" s="9"/>
      <c r="L27" s="9"/>
      <c r="M27" s="9"/>
      <c r="N27" s="10"/>
    </row>
    <row r="28" spans="2:14" ht="15" customHeight="1">
      <c r="B28" s="118">
        <v>12</v>
      </c>
      <c r="C28" s="179">
        <f t="shared" si="0"/>
        <v>971</v>
      </c>
      <c r="D28" s="179"/>
      <c r="E28" s="119">
        <f t="shared" si="1"/>
        <v>12.24</v>
      </c>
      <c r="F28" s="120">
        <f t="shared" si="2"/>
        <v>3.3600000000000003</v>
      </c>
      <c r="G28" s="119">
        <f t="shared" si="3"/>
        <v>4.199999999999999</v>
      </c>
      <c r="H28" s="121">
        <f t="shared" si="4"/>
        <v>1330.0038985626093</v>
      </c>
      <c r="I28" s="122">
        <f t="shared" si="4"/>
        <v>1051.1999999999998</v>
      </c>
      <c r="J28" s="123">
        <f t="shared" si="4"/>
        <v>1622.6855046433789</v>
      </c>
      <c r="K28" s="9"/>
      <c r="L28" s="9"/>
      <c r="M28" s="9"/>
      <c r="N28" s="10"/>
    </row>
    <row r="29" spans="2:14" ht="15" customHeight="1">
      <c r="B29" s="118">
        <v>14</v>
      </c>
      <c r="C29" s="179">
        <f t="shared" si="0"/>
        <v>1133</v>
      </c>
      <c r="D29" s="179"/>
      <c r="E29" s="119">
        <f t="shared" si="1"/>
        <v>14.280000000000001</v>
      </c>
      <c r="F29" s="120">
        <f t="shared" si="2"/>
        <v>3.9200000000000004</v>
      </c>
      <c r="G29" s="119">
        <f t="shared" si="3"/>
        <v>4.8999999999999995</v>
      </c>
      <c r="H29" s="121">
        <f t="shared" si="4"/>
        <v>1551.671214989711</v>
      </c>
      <c r="I29" s="122">
        <f t="shared" si="4"/>
        <v>1226.3999999999999</v>
      </c>
      <c r="J29" s="123">
        <f t="shared" si="4"/>
        <v>1893.1330887506087</v>
      </c>
      <c r="K29" s="9"/>
      <c r="L29" s="9"/>
      <c r="M29" s="9"/>
      <c r="N29" s="10"/>
    </row>
    <row r="30" spans="2:14" ht="15" customHeight="1">
      <c r="B30" s="118">
        <v>16</v>
      </c>
      <c r="C30" s="179">
        <f t="shared" si="0"/>
        <v>1295</v>
      </c>
      <c r="D30" s="179"/>
      <c r="E30" s="119">
        <f t="shared" si="1"/>
        <v>16.32</v>
      </c>
      <c r="F30" s="120">
        <f t="shared" si="2"/>
        <v>4.48</v>
      </c>
      <c r="G30" s="119">
        <f t="shared" si="3"/>
        <v>5.6</v>
      </c>
      <c r="H30" s="121">
        <f t="shared" si="4"/>
        <v>1773.3385314168124</v>
      </c>
      <c r="I30" s="122">
        <f t="shared" si="4"/>
        <v>1401.6</v>
      </c>
      <c r="J30" s="123">
        <f t="shared" si="4"/>
        <v>2163.5806728578386</v>
      </c>
      <c r="K30" s="9"/>
      <c r="L30" s="9"/>
      <c r="M30" s="9"/>
      <c r="N30" s="10"/>
    </row>
    <row r="31" spans="2:14" ht="15" customHeight="1">
      <c r="B31" s="118">
        <v>18</v>
      </c>
      <c r="C31" s="179">
        <f t="shared" si="0"/>
        <v>1457</v>
      </c>
      <c r="D31" s="179"/>
      <c r="E31" s="119">
        <f t="shared" si="1"/>
        <v>18.36</v>
      </c>
      <c r="F31" s="120">
        <f t="shared" si="2"/>
        <v>5.040000000000001</v>
      </c>
      <c r="G31" s="119">
        <f t="shared" si="3"/>
        <v>6.3</v>
      </c>
      <c r="H31" s="121">
        <f t="shared" si="4"/>
        <v>1995.005847843914</v>
      </c>
      <c r="I31" s="122">
        <f t="shared" si="4"/>
        <v>1576.8</v>
      </c>
      <c r="J31" s="123">
        <f t="shared" si="4"/>
        <v>2434.0282569650685</v>
      </c>
      <c r="K31" s="9"/>
      <c r="L31" s="9"/>
      <c r="M31" s="9"/>
      <c r="N31" s="10"/>
    </row>
    <row r="32" spans="2:14" ht="15" customHeight="1">
      <c r="B32" s="118">
        <v>20</v>
      </c>
      <c r="C32" s="179">
        <f t="shared" si="0"/>
        <v>1619</v>
      </c>
      <c r="D32" s="179"/>
      <c r="E32" s="119">
        <f t="shared" si="1"/>
        <v>20.4</v>
      </c>
      <c r="F32" s="120">
        <f t="shared" si="2"/>
        <v>5.6000000000000005</v>
      </c>
      <c r="G32" s="119">
        <f t="shared" si="3"/>
        <v>7</v>
      </c>
      <c r="H32" s="121">
        <f t="shared" si="4"/>
        <v>2216.6731642710156</v>
      </c>
      <c r="I32" s="122">
        <f t="shared" si="4"/>
        <v>1752</v>
      </c>
      <c r="J32" s="123">
        <f t="shared" si="4"/>
        <v>2704.4758410722984</v>
      </c>
      <c r="K32" s="9"/>
      <c r="L32" s="9"/>
      <c r="M32" s="9"/>
      <c r="N32" s="10"/>
    </row>
    <row r="33" spans="2:14" ht="15" customHeight="1">
      <c r="B33" s="118">
        <v>22</v>
      </c>
      <c r="C33" s="179">
        <f t="shared" si="0"/>
        <v>1781</v>
      </c>
      <c r="D33" s="179"/>
      <c r="E33" s="119">
        <f t="shared" si="1"/>
        <v>22.44</v>
      </c>
      <c r="F33" s="120">
        <f t="shared" si="2"/>
        <v>6.16</v>
      </c>
      <c r="G33" s="119">
        <f t="shared" si="3"/>
        <v>7.699999999999999</v>
      </c>
      <c r="H33" s="121">
        <f t="shared" si="4"/>
        <v>2438.340480698117</v>
      </c>
      <c r="I33" s="122">
        <f t="shared" si="4"/>
        <v>1927.1999999999998</v>
      </c>
      <c r="J33" s="123">
        <f t="shared" si="4"/>
        <v>2974.9234251795283</v>
      </c>
      <c r="K33" s="9"/>
      <c r="L33" s="9"/>
      <c r="M33" s="9"/>
      <c r="N33" s="10"/>
    </row>
    <row r="34" spans="2:14" ht="15" customHeight="1">
      <c r="B34" s="118">
        <v>24</v>
      </c>
      <c r="C34" s="179">
        <f t="shared" si="0"/>
        <v>1943</v>
      </c>
      <c r="D34" s="179"/>
      <c r="E34" s="119">
        <f t="shared" si="1"/>
        <v>24.48</v>
      </c>
      <c r="F34" s="120">
        <f t="shared" si="2"/>
        <v>6.720000000000001</v>
      </c>
      <c r="G34" s="119">
        <f t="shared" si="3"/>
        <v>8.399999999999999</v>
      </c>
      <c r="H34" s="121">
        <f t="shared" si="4"/>
        <v>2660.0077971252185</v>
      </c>
      <c r="I34" s="122">
        <f t="shared" si="4"/>
        <v>2102.3999999999996</v>
      </c>
      <c r="J34" s="123">
        <f t="shared" si="4"/>
        <v>3245.3710092867577</v>
      </c>
      <c r="K34" s="9"/>
      <c r="L34" s="9"/>
      <c r="M34" s="9"/>
      <c r="N34" s="10"/>
    </row>
    <row r="35" spans="2:14" ht="15" customHeight="1">
      <c r="B35" s="118">
        <v>26</v>
      </c>
      <c r="C35" s="179">
        <f t="shared" si="0"/>
        <v>2105</v>
      </c>
      <c r="D35" s="179"/>
      <c r="E35" s="119">
        <f t="shared" si="1"/>
        <v>26.52</v>
      </c>
      <c r="F35" s="120">
        <f t="shared" si="2"/>
        <v>7.280000000000001</v>
      </c>
      <c r="G35" s="119">
        <f t="shared" si="3"/>
        <v>9.1</v>
      </c>
      <c r="H35" s="121">
        <f t="shared" si="4"/>
        <v>2881.67511355232</v>
      </c>
      <c r="I35" s="122">
        <f t="shared" si="4"/>
        <v>2277.6</v>
      </c>
      <c r="J35" s="123">
        <f t="shared" si="4"/>
        <v>3515.8185933939876</v>
      </c>
      <c r="K35" s="9"/>
      <c r="L35" s="9"/>
      <c r="M35" s="9"/>
      <c r="N35" s="10"/>
    </row>
    <row r="36" spans="2:32" ht="15" customHeight="1">
      <c r="B36" s="118">
        <v>28</v>
      </c>
      <c r="C36" s="179">
        <f t="shared" si="0"/>
        <v>2267</v>
      </c>
      <c r="D36" s="179"/>
      <c r="E36" s="119">
        <f t="shared" si="1"/>
        <v>28.560000000000002</v>
      </c>
      <c r="F36" s="120">
        <f t="shared" si="2"/>
        <v>7.840000000000001</v>
      </c>
      <c r="G36" s="119">
        <f t="shared" si="3"/>
        <v>9.799999999999999</v>
      </c>
      <c r="H36" s="121">
        <f t="shared" si="4"/>
        <v>3103.342429979422</v>
      </c>
      <c r="I36" s="122">
        <f t="shared" si="4"/>
        <v>2452.7999999999997</v>
      </c>
      <c r="J36" s="123">
        <f t="shared" si="4"/>
        <v>3786.2661775012175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0"/>
    </row>
    <row r="37" spans="2:32" ht="15" customHeight="1">
      <c r="B37" s="124">
        <v>30</v>
      </c>
      <c r="C37" s="181">
        <f t="shared" si="0"/>
        <v>2429</v>
      </c>
      <c r="D37" s="181"/>
      <c r="E37" s="125">
        <f t="shared" si="1"/>
        <v>30.6</v>
      </c>
      <c r="F37" s="126">
        <f t="shared" si="2"/>
        <v>8.4</v>
      </c>
      <c r="G37" s="125">
        <f t="shared" si="3"/>
        <v>10.5</v>
      </c>
      <c r="H37" s="127">
        <f t="shared" si="4"/>
        <v>3325.0097464065234</v>
      </c>
      <c r="I37" s="128">
        <f t="shared" si="4"/>
        <v>2628</v>
      </c>
      <c r="J37" s="129">
        <f t="shared" si="4"/>
        <v>4056.7137616084474</v>
      </c>
      <c r="K37" s="14"/>
      <c r="AD37" s="9"/>
      <c r="AE37" s="9"/>
      <c r="AF37" s="10"/>
    </row>
    <row r="38" spans="2:32" ht="15" customHeight="1">
      <c r="B38" s="111"/>
      <c r="C38" s="111"/>
      <c r="D38" s="43"/>
      <c r="E38" s="43"/>
      <c r="F38" s="43"/>
      <c r="G38" s="112"/>
      <c r="H38" s="112"/>
      <c r="I38" s="112"/>
      <c r="J38" s="112"/>
      <c r="K38" s="14"/>
      <c r="AD38" s="9"/>
      <c r="AE38" s="9"/>
      <c r="AF38" s="10"/>
    </row>
    <row r="39" spans="2:32" ht="15" customHeight="1">
      <c r="B39" s="186" t="s">
        <v>74</v>
      </c>
      <c r="C39" s="186"/>
      <c r="D39" s="186"/>
      <c r="E39" s="186"/>
      <c r="F39" s="130">
        <v>45</v>
      </c>
      <c r="G39" s="131">
        <v>40</v>
      </c>
      <c r="H39" s="131">
        <v>35</v>
      </c>
      <c r="I39" s="131">
        <v>30</v>
      </c>
      <c r="J39" s="132">
        <v>25</v>
      </c>
      <c r="K39" s="14"/>
      <c r="AD39" s="9"/>
      <c r="AE39" s="9"/>
      <c r="AF39" s="10"/>
    </row>
    <row r="40" spans="2:32" ht="15" customHeight="1">
      <c r="B40" s="187" t="s">
        <v>75</v>
      </c>
      <c r="C40" s="187"/>
      <c r="D40" s="187"/>
      <c r="E40" s="187"/>
      <c r="F40" s="133">
        <v>0.87</v>
      </c>
      <c r="G40" s="126">
        <v>0.75</v>
      </c>
      <c r="H40" s="126">
        <v>0.63</v>
      </c>
      <c r="I40" s="126">
        <v>0.52</v>
      </c>
      <c r="J40" s="134">
        <v>0.41</v>
      </c>
      <c r="K40" s="14"/>
      <c r="AD40" s="9"/>
      <c r="AE40" s="9"/>
      <c r="AF40" s="10"/>
    </row>
    <row r="41" spans="2:30" ht="15" customHeight="1">
      <c r="B41" s="113"/>
      <c r="K41" s="14"/>
      <c r="AD41" s="14"/>
    </row>
    <row r="42" spans="1:64" ht="15" customHeight="1">
      <c r="A42" s="114"/>
      <c r="B42" s="135" t="s">
        <v>57</v>
      </c>
      <c r="C42" s="136"/>
      <c r="D42" s="137"/>
      <c r="E42" s="137"/>
      <c r="F42" s="137"/>
      <c r="G42" s="137"/>
      <c r="H42" s="137"/>
      <c r="I42" s="137"/>
      <c r="J42" s="138" t="s">
        <v>78</v>
      </c>
      <c r="BL42" s="163"/>
    </row>
    <row r="43" spans="1:10" ht="15" customHeight="1">
      <c r="A43" s="114"/>
      <c r="B43" s="135" t="s">
        <v>76</v>
      </c>
      <c r="C43" s="136"/>
      <c r="D43" s="137"/>
      <c r="E43" s="137"/>
      <c r="F43" s="137"/>
      <c r="G43" s="137"/>
      <c r="H43" s="137"/>
      <c r="I43" s="137"/>
      <c r="J43" s="138" t="s">
        <v>84</v>
      </c>
    </row>
    <row r="44" spans="1:10" ht="15" customHeight="1">
      <c r="A44" s="114"/>
      <c r="B44" s="39" t="s">
        <v>59</v>
      </c>
      <c r="C44" s="139"/>
      <c r="D44" s="137"/>
      <c r="E44" s="137"/>
      <c r="F44" s="137"/>
      <c r="G44" s="137"/>
      <c r="H44" s="137"/>
      <c r="I44" s="137"/>
      <c r="J44" s="138" t="s">
        <v>15</v>
      </c>
    </row>
    <row r="45" spans="1:37" ht="15" customHeight="1">
      <c r="A45" s="114"/>
      <c r="B45" s="39" t="s">
        <v>61</v>
      </c>
      <c r="C45" s="136"/>
      <c r="D45" s="137"/>
      <c r="E45" s="137"/>
      <c r="F45" s="137"/>
      <c r="G45" s="137"/>
      <c r="H45" s="137"/>
      <c r="I45" s="137"/>
      <c r="J45" s="138" t="s">
        <v>16</v>
      </c>
      <c r="AF45" s="115" t="s">
        <v>12</v>
      </c>
      <c r="AG45" s="115"/>
      <c r="AH45" s="115"/>
      <c r="AI45" s="115"/>
      <c r="AJ45" s="115"/>
      <c r="AK45" s="115"/>
    </row>
    <row r="46" spans="1:35" ht="9.75" customHeight="1">
      <c r="A46" s="116"/>
      <c r="B46" s="42"/>
      <c r="C46" s="42"/>
      <c r="D46" s="43"/>
      <c r="E46" s="43"/>
      <c r="F46" s="43"/>
      <c r="G46" s="43"/>
      <c r="H46" s="43"/>
      <c r="I46" s="43"/>
      <c r="J46" s="44"/>
      <c r="AD46" s="180"/>
      <c r="AE46" s="180"/>
      <c r="AF46" s="180"/>
      <c r="AG46" s="180"/>
      <c r="AH46" s="115"/>
      <c r="AI46" s="115"/>
    </row>
  </sheetData>
  <sheetProtection/>
  <mergeCells count="31">
    <mergeCell ref="C35:D35"/>
    <mergeCell ref="C29:D29"/>
    <mergeCell ref="C30:D30"/>
    <mergeCell ref="C31:D31"/>
    <mergeCell ref="C32:D32"/>
    <mergeCell ref="AD46:AG46"/>
    <mergeCell ref="C36:D36"/>
    <mergeCell ref="C37:D37"/>
    <mergeCell ref="B39:E39"/>
    <mergeCell ref="B40:E40"/>
    <mergeCell ref="F9:F10"/>
    <mergeCell ref="G9:G10"/>
    <mergeCell ref="H9:H10"/>
    <mergeCell ref="I9:I10"/>
    <mergeCell ref="J9:J10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rintOptions/>
  <pageMargins left="0.39375" right="0.19652777777777777" top="0.39375" bottom="0.39375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Кивенко Михаил</cp:lastModifiedBy>
  <cp:lastPrinted>2010-10-06T06:43:28Z</cp:lastPrinted>
  <dcterms:created xsi:type="dcterms:W3CDTF">2010-01-23T17:56:46Z</dcterms:created>
  <dcterms:modified xsi:type="dcterms:W3CDTF">2011-08-17T12:07:40Z</dcterms:modified>
  <cp:category/>
  <cp:version/>
  <cp:contentType/>
  <cp:contentStatus/>
</cp:coreProperties>
</file>